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arly\Desktop\ModelOff\2017\Round 1\"/>
    </mc:Choice>
  </mc:AlternateContent>
  <bookViews>
    <workbookView xWindow="-12045" yWindow="-28335" windowWidth="34725" windowHeight="28260" activeTab="2"/>
  </bookViews>
  <sheets>
    <sheet name="Formats" sheetId="10" r:id="rId1"/>
    <sheet name="Assumptions" sheetId="12" r:id="rId2"/>
    <sheet name="Calculations" sheetId="5" r:id="rId3"/>
  </sheets>
  <definedNames>
    <definedName name="_xlnm._FilterDatabase" localSheetId="2" hidden="1">Calculations!$M$97:$P$120</definedName>
    <definedName name="AS2DocOpenMode" hidden="1">"AS2DocumentEdit"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41603.6842939815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56" i="5" l="1"/>
  <c r="H99" i="5"/>
  <c r="G99" i="5"/>
  <c r="F99" i="5"/>
  <c r="E99" i="5"/>
  <c r="I119" i="12"/>
  <c r="N7" i="5"/>
  <c r="N35" i="5"/>
  <c r="N15" i="5"/>
  <c r="N32" i="5"/>
  <c r="N36" i="5"/>
  <c r="N39" i="5"/>
  <c r="O7" i="5"/>
  <c r="O15" i="5"/>
  <c r="O32" i="5"/>
  <c r="N41" i="5"/>
  <c r="N43" i="5"/>
  <c r="O35" i="5"/>
  <c r="O14" i="5"/>
  <c r="O34" i="5"/>
  <c r="O36" i="5"/>
  <c r="O38" i="5"/>
  <c r="O39" i="5"/>
  <c r="P7" i="5"/>
  <c r="P15" i="5"/>
  <c r="P32" i="5"/>
  <c r="O41" i="5"/>
  <c r="O43" i="5"/>
  <c r="P35" i="5"/>
  <c r="P14" i="5"/>
  <c r="P34" i="5"/>
  <c r="P36" i="5"/>
  <c r="P38" i="5"/>
  <c r="P39" i="5"/>
  <c r="Q7" i="5"/>
  <c r="Q15" i="5"/>
  <c r="Q32" i="5"/>
  <c r="P41" i="5"/>
  <c r="P43" i="5"/>
  <c r="Q35" i="5"/>
  <c r="Q14" i="5"/>
  <c r="Q34" i="5"/>
  <c r="Q36" i="5"/>
  <c r="Q38" i="5"/>
  <c r="Q39" i="5"/>
  <c r="R7" i="5"/>
  <c r="R15" i="5"/>
  <c r="R32" i="5"/>
  <c r="Q41" i="5"/>
  <c r="Q43" i="5"/>
  <c r="R35" i="5"/>
  <c r="R14" i="5"/>
  <c r="R34" i="5"/>
  <c r="R36" i="5"/>
  <c r="R38" i="5"/>
  <c r="R39" i="5"/>
  <c r="S7" i="5"/>
  <c r="S15" i="5"/>
  <c r="S32" i="5"/>
  <c r="R41" i="5"/>
  <c r="R43" i="5"/>
  <c r="S35" i="5"/>
  <c r="S14" i="5"/>
  <c r="S34" i="5"/>
  <c r="S36" i="5"/>
  <c r="S38" i="5"/>
  <c r="S39" i="5"/>
  <c r="T7" i="5"/>
  <c r="T15" i="5"/>
  <c r="T32" i="5"/>
  <c r="S41" i="5"/>
  <c r="S43" i="5"/>
  <c r="T35" i="5"/>
  <c r="T14" i="5"/>
  <c r="T34" i="5"/>
  <c r="T36" i="5"/>
  <c r="T38" i="5"/>
  <c r="T39" i="5"/>
  <c r="U7" i="5"/>
  <c r="U15" i="5"/>
  <c r="U32" i="5"/>
  <c r="T41" i="5"/>
  <c r="T43" i="5"/>
  <c r="U35" i="5"/>
  <c r="U14" i="5"/>
  <c r="U34" i="5"/>
  <c r="U36" i="5"/>
  <c r="U38" i="5"/>
  <c r="U39" i="5"/>
  <c r="V7" i="5"/>
  <c r="V15" i="5"/>
  <c r="V32" i="5"/>
  <c r="U41" i="5"/>
  <c r="U43" i="5"/>
  <c r="V35" i="5"/>
  <c r="V14" i="5"/>
  <c r="V34" i="5"/>
  <c r="V36" i="5"/>
  <c r="V38" i="5"/>
  <c r="V39" i="5"/>
  <c r="W7" i="5"/>
  <c r="W15" i="5"/>
  <c r="W32" i="5"/>
  <c r="V41" i="5"/>
  <c r="V43" i="5"/>
  <c r="W35" i="5"/>
  <c r="W14" i="5"/>
  <c r="W34" i="5"/>
  <c r="W36" i="5"/>
  <c r="W38" i="5"/>
  <c r="W39" i="5"/>
  <c r="X7" i="5"/>
  <c r="X15" i="5"/>
  <c r="X32" i="5"/>
  <c r="W41" i="5"/>
  <c r="W43" i="5"/>
  <c r="X35" i="5"/>
  <c r="X14" i="5"/>
  <c r="X34" i="5"/>
  <c r="X36" i="5"/>
  <c r="X38" i="5"/>
  <c r="X39" i="5"/>
  <c r="Y7" i="5"/>
  <c r="Y15" i="5"/>
  <c r="Y32" i="5"/>
  <c r="X41" i="5"/>
  <c r="X43" i="5"/>
  <c r="Y35" i="5"/>
  <c r="Y14" i="5"/>
  <c r="Y34" i="5"/>
  <c r="Y36" i="5"/>
  <c r="Y38" i="5"/>
  <c r="Y39" i="5"/>
  <c r="Z7" i="5"/>
  <c r="Z15" i="5"/>
  <c r="Z32" i="5"/>
  <c r="Y41" i="5"/>
  <c r="Y43" i="5"/>
  <c r="Z35" i="5"/>
  <c r="Z14" i="5"/>
  <c r="Z34" i="5"/>
  <c r="Z36" i="5"/>
  <c r="Z38" i="5"/>
  <c r="Z39" i="5"/>
  <c r="AA7" i="5"/>
  <c r="AA15" i="5"/>
  <c r="AA32" i="5"/>
  <c r="Z41" i="5"/>
  <c r="Z43" i="5"/>
  <c r="AA35" i="5"/>
  <c r="AA14" i="5"/>
  <c r="AA34" i="5"/>
  <c r="AA36" i="5"/>
  <c r="AA38" i="5"/>
  <c r="AA39" i="5"/>
  <c r="AB7" i="5"/>
  <c r="AB15" i="5"/>
  <c r="AB32" i="5"/>
  <c r="AA41" i="5"/>
  <c r="AA43" i="5"/>
  <c r="AB35" i="5"/>
  <c r="AB14" i="5"/>
  <c r="AB34" i="5"/>
  <c r="AB36" i="5"/>
  <c r="AB38" i="5"/>
  <c r="AB39" i="5"/>
  <c r="AC7" i="5"/>
  <c r="AC15" i="5"/>
  <c r="AC32" i="5"/>
  <c r="AB41" i="5"/>
  <c r="AB43" i="5"/>
  <c r="AC35" i="5"/>
  <c r="AC14" i="5"/>
  <c r="AC34" i="5"/>
  <c r="AC36" i="5"/>
  <c r="AC38" i="5"/>
  <c r="AC39" i="5"/>
  <c r="AD7" i="5"/>
  <c r="AD15" i="5"/>
  <c r="AD32" i="5"/>
  <c r="AC41" i="5"/>
  <c r="AC43" i="5"/>
  <c r="AD35" i="5"/>
  <c r="AD14" i="5"/>
  <c r="AD34" i="5"/>
  <c r="AD36" i="5"/>
  <c r="AD38" i="5"/>
  <c r="AD39" i="5"/>
  <c r="AE7" i="5"/>
  <c r="AE15" i="5"/>
  <c r="AE32" i="5"/>
  <c r="AD41" i="5"/>
  <c r="AD43" i="5"/>
  <c r="AE35" i="5"/>
  <c r="AE14" i="5"/>
  <c r="AE34" i="5"/>
  <c r="AE36" i="5"/>
  <c r="AE38" i="5"/>
  <c r="AE39" i="5"/>
  <c r="AF7" i="5"/>
  <c r="AF15" i="5"/>
  <c r="AF32" i="5"/>
  <c r="AE41" i="5"/>
  <c r="AE43" i="5"/>
  <c r="AF35" i="5"/>
  <c r="AF14" i="5"/>
  <c r="AF34" i="5"/>
  <c r="AF36" i="5"/>
  <c r="AF38" i="5"/>
  <c r="AF39" i="5"/>
  <c r="AG7" i="5"/>
  <c r="AG15" i="5"/>
  <c r="AG32" i="5"/>
  <c r="AF41" i="5"/>
  <c r="AF43" i="5"/>
  <c r="AG35" i="5"/>
  <c r="AG14" i="5"/>
  <c r="AG34" i="5"/>
  <c r="AG36" i="5"/>
  <c r="AG38" i="5"/>
  <c r="AG39" i="5"/>
  <c r="AH7" i="5"/>
  <c r="AH15" i="5"/>
  <c r="AH32" i="5"/>
  <c r="AG41" i="5"/>
  <c r="AG43" i="5"/>
  <c r="AH35" i="5"/>
  <c r="AH14" i="5"/>
  <c r="AH34" i="5"/>
  <c r="AH36" i="5"/>
  <c r="AH38" i="5"/>
  <c r="AH39" i="5"/>
  <c r="AI7" i="5"/>
  <c r="AI15" i="5"/>
  <c r="AI32" i="5"/>
  <c r="AH41" i="5"/>
  <c r="AH43" i="5"/>
  <c r="AI35" i="5"/>
  <c r="AI14" i="5"/>
  <c r="AI34" i="5"/>
  <c r="AI36" i="5"/>
  <c r="AI38" i="5"/>
  <c r="AI39" i="5"/>
  <c r="AJ7" i="5"/>
  <c r="AJ15" i="5"/>
  <c r="AJ32" i="5"/>
  <c r="AI41" i="5"/>
  <c r="AI43" i="5"/>
  <c r="AJ35" i="5"/>
  <c r="AJ14" i="5"/>
  <c r="AJ34" i="5"/>
  <c r="AJ36" i="5"/>
  <c r="AJ38" i="5"/>
  <c r="AJ39" i="5"/>
  <c r="AK7" i="5"/>
  <c r="AK15" i="5"/>
  <c r="AK32" i="5"/>
  <c r="AJ41" i="5"/>
  <c r="AJ43" i="5"/>
  <c r="AK35" i="5"/>
  <c r="AK14" i="5"/>
  <c r="AK34" i="5"/>
  <c r="AK36" i="5"/>
  <c r="AK38" i="5"/>
  <c r="AK39" i="5"/>
  <c r="AL7" i="5"/>
  <c r="AL15" i="5"/>
  <c r="AL32" i="5"/>
  <c r="AK41" i="5"/>
  <c r="AK43" i="5"/>
  <c r="AL35" i="5"/>
  <c r="AL14" i="5"/>
  <c r="AL34" i="5"/>
  <c r="AL36" i="5"/>
  <c r="AL38" i="5"/>
  <c r="AL39" i="5"/>
  <c r="AM7" i="5"/>
  <c r="AM15" i="5"/>
  <c r="AM32" i="5"/>
  <c r="AL41" i="5"/>
  <c r="AL43" i="5"/>
  <c r="AM35" i="5"/>
  <c r="AM14" i="5"/>
  <c r="AM34" i="5"/>
  <c r="AM36" i="5"/>
  <c r="AM38" i="5"/>
  <c r="AM39" i="5"/>
  <c r="AN7" i="5"/>
  <c r="AN15" i="5"/>
  <c r="AN32" i="5"/>
  <c r="AM41" i="5"/>
  <c r="AM43" i="5"/>
  <c r="AN35" i="5"/>
  <c r="AN14" i="5"/>
  <c r="AN34" i="5"/>
  <c r="AN36" i="5"/>
  <c r="AN38" i="5"/>
  <c r="AN39" i="5"/>
  <c r="AO7" i="5"/>
  <c r="AO15" i="5"/>
  <c r="AO32" i="5"/>
  <c r="AN41" i="5"/>
  <c r="AN43" i="5"/>
  <c r="AO35" i="5"/>
  <c r="AO14" i="5"/>
  <c r="AO34" i="5"/>
  <c r="AO36" i="5"/>
  <c r="AO38" i="5"/>
  <c r="AO39" i="5"/>
  <c r="AP7" i="5"/>
  <c r="AP15" i="5"/>
  <c r="AP32" i="5"/>
  <c r="AO41" i="5"/>
  <c r="AO43" i="5"/>
  <c r="AP35" i="5"/>
  <c r="AP14" i="5"/>
  <c r="AP34" i="5"/>
  <c r="AP36" i="5"/>
  <c r="AP38" i="5"/>
  <c r="AP39" i="5"/>
  <c r="AQ7" i="5"/>
  <c r="AQ15" i="5"/>
  <c r="AQ32" i="5"/>
  <c r="AP41" i="5"/>
  <c r="AP43" i="5"/>
  <c r="AQ35" i="5"/>
  <c r="AQ14" i="5"/>
  <c r="AQ34" i="5"/>
  <c r="AQ36" i="5"/>
  <c r="AQ38" i="5"/>
  <c r="AQ39" i="5"/>
  <c r="AR7" i="5"/>
  <c r="AR15" i="5"/>
  <c r="AR32" i="5"/>
  <c r="AQ41" i="5"/>
  <c r="AQ43" i="5"/>
  <c r="AR35" i="5"/>
  <c r="AR14" i="5"/>
  <c r="AR34" i="5"/>
  <c r="AR36" i="5"/>
  <c r="AR38" i="5"/>
  <c r="AR39" i="5"/>
  <c r="AS7" i="5"/>
  <c r="AS15" i="5"/>
  <c r="AS32" i="5"/>
  <c r="AR41" i="5"/>
  <c r="AR43" i="5"/>
  <c r="AS35" i="5"/>
  <c r="AS14" i="5"/>
  <c r="AS34" i="5"/>
  <c r="AS36" i="5"/>
  <c r="AS38" i="5"/>
  <c r="AS39" i="5"/>
  <c r="AT7" i="5"/>
  <c r="AT15" i="5"/>
  <c r="AT32" i="5"/>
  <c r="AS41" i="5"/>
  <c r="AS43" i="5"/>
  <c r="AT35" i="5"/>
  <c r="AT14" i="5"/>
  <c r="AT34" i="5"/>
  <c r="AT36" i="5"/>
  <c r="AT38" i="5"/>
  <c r="AT39" i="5"/>
  <c r="AU7" i="5"/>
  <c r="AU15" i="5"/>
  <c r="AU32" i="5"/>
  <c r="AT41" i="5"/>
  <c r="AT43" i="5"/>
  <c r="AU35" i="5"/>
  <c r="AU14" i="5"/>
  <c r="AU34" i="5"/>
  <c r="AU36" i="5"/>
  <c r="AU38" i="5"/>
  <c r="AU39" i="5"/>
  <c r="AV7" i="5"/>
  <c r="AV15" i="5"/>
  <c r="AV32" i="5"/>
  <c r="AU41" i="5"/>
  <c r="AU43" i="5"/>
  <c r="AV35" i="5"/>
  <c r="AV14" i="5"/>
  <c r="AV34" i="5"/>
  <c r="AV36" i="5"/>
  <c r="AV38" i="5"/>
  <c r="AV39" i="5"/>
  <c r="AW7" i="5"/>
  <c r="AW15" i="5"/>
  <c r="AW32" i="5"/>
  <c r="AV41" i="5"/>
  <c r="AV43" i="5"/>
  <c r="AW35" i="5"/>
  <c r="AW14" i="5"/>
  <c r="AW34" i="5"/>
  <c r="AW36" i="5"/>
  <c r="AW38" i="5"/>
  <c r="AW39" i="5"/>
  <c r="AX7" i="5"/>
  <c r="AX15" i="5"/>
  <c r="AX32" i="5"/>
  <c r="AW41" i="5"/>
  <c r="AW43" i="5"/>
  <c r="AX35" i="5"/>
  <c r="AX14" i="5"/>
  <c r="AX34" i="5"/>
  <c r="AX36" i="5"/>
  <c r="AX38" i="5"/>
  <c r="AX39" i="5"/>
  <c r="AY7" i="5"/>
  <c r="AY15" i="5"/>
  <c r="AY32" i="5"/>
  <c r="AX41" i="5"/>
  <c r="AX43" i="5"/>
  <c r="AY35" i="5"/>
  <c r="AY14" i="5"/>
  <c r="AY34" i="5"/>
  <c r="AY36" i="5"/>
  <c r="AY38" i="5"/>
  <c r="AY39" i="5"/>
  <c r="AZ7" i="5"/>
  <c r="AZ15" i="5"/>
  <c r="AZ32" i="5"/>
  <c r="AY41" i="5"/>
  <c r="AY43" i="5"/>
  <c r="AZ35" i="5"/>
  <c r="AZ14" i="5"/>
  <c r="AZ34" i="5"/>
  <c r="AZ36" i="5"/>
  <c r="AZ38" i="5"/>
  <c r="AZ39" i="5"/>
  <c r="BA7" i="5"/>
  <c r="BA15" i="5"/>
  <c r="BA32" i="5"/>
  <c r="AZ41" i="5"/>
  <c r="AZ43" i="5"/>
  <c r="BA35" i="5"/>
  <c r="BA14" i="5"/>
  <c r="BA34" i="5"/>
  <c r="BA36" i="5"/>
  <c r="BA38" i="5"/>
  <c r="BA39" i="5"/>
  <c r="BB7" i="5"/>
  <c r="BB15" i="5"/>
  <c r="BB32" i="5"/>
  <c r="BA41" i="5"/>
  <c r="BA43" i="5"/>
  <c r="BB35" i="5"/>
  <c r="BB14" i="5"/>
  <c r="BB34" i="5"/>
  <c r="BB36" i="5"/>
  <c r="BB38" i="5"/>
  <c r="BB39" i="5"/>
  <c r="BC7" i="5"/>
  <c r="BC15" i="5"/>
  <c r="BC32" i="5"/>
  <c r="BB41" i="5"/>
  <c r="BB43" i="5"/>
  <c r="BC35" i="5"/>
  <c r="BC14" i="5"/>
  <c r="BC34" i="5"/>
  <c r="BC36" i="5"/>
  <c r="BC38" i="5"/>
  <c r="BC39" i="5"/>
  <c r="BD7" i="5"/>
  <c r="BD15" i="5"/>
  <c r="BD32" i="5"/>
  <c r="BC41" i="5"/>
  <c r="BC43" i="5"/>
  <c r="BD35" i="5"/>
  <c r="BD14" i="5"/>
  <c r="BD34" i="5"/>
  <c r="BD36" i="5"/>
  <c r="BD38" i="5"/>
  <c r="BD39" i="5"/>
  <c r="BE7" i="5"/>
  <c r="BE15" i="5"/>
  <c r="BE32" i="5"/>
  <c r="BD41" i="5"/>
  <c r="BD43" i="5"/>
  <c r="BE35" i="5"/>
  <c r="BE14" i="5"/>
  <c r="BE34" i="5"/>
  <c r="BE36" i="5"/>
  <c r="BE38" i="5"/>
  <c r="BE39" i="5"/>
  <c r="BF7" i="5"/>
  <c r="BF15" i="5"/>
  <c r="BF32" i="5"/>
  <c r="BE41" i="5"/>
  <c r="BE43" i="5"/>
  <c r="BF35" i="5"/>
  <c r="BF14" i="5"/>
  <c r="BF34" i="5"/>
  <c r="BF36" i="5"/>
  <c r="BF38" i="5"/>
  <c r="BF39" i="5"/>
  <c r="BG7" i="5"/>
  <c r="BG15" i="5"/>
  <c r="BG32" i="5"/>
  <c r="BF41" i="5"/>
  <c r="BF43" i="5"/>
  <c r="BG35" i="5"/>
  <c r="BG14" i="5"/>
  <c r="BG34" i="5"/>
  <c r="BG36" i="5"/>
  <c r="BG38" i="5"/>
  <c r="BG39" i="5"/>
  <c r="BH7" i="5"/>
  <c r="BH15" i="5"/>
  <c r="BH32" i="5"/>
  <c r="BG41" i="5"/>
  <c r="BG43" i="5"/>
  <c r="BH35" i="5"/>
  <c r="BH14" i="5"/>
  <c r="BH34" i="5"/>
  <c r="BH36" i="5"/>
  <c r="BH38" i="5"/>
  <c r="BH39" i="5"/>
  <c r="BI7" i="5"/>
  <c r="BI15" i="5"/>
  <c r="BI32" i="5"/>
  <c r="BH41" i="5"/>
  <c r="BH43" i="5"/>
  <c r="BI35" i="5"/>
  <c r="BI14" i="5"/>
  <c r="BI34" i="5"/>
  <c r="BI36" i="5"/>
  <c r="BI38" i="5"/>
  <c r="BI39" i="5"/>
  <c r="BJ7" i="5"/>
  <c r="BJ15" i="5"/>
  <c r="BJ32" i="5"/>
  <c r="BI41" i="5"/>
  <c r="BI43" i="5"/>
  <c r="BJ35" i="5"/>
  <c r="BJ14" i="5"/>
  <c r="BJ34" i="5"/>
  <c r="BJ36" i="5"/>
  <c r="BJ38" i="5"/>
  <c r="BJ39" i="5"/>
  <c r="BK7" i="5"/>
  <c r="BK15" i="5"/>
  <c r="BK32" i="5"/>
  <c r="BJ41" i="5"/>
  <c r="BJ43" i="5"/>
  <c r="BK35" i="5"/>
  <c r="BK14" i="5"/>
  <c r="BK34" i="5"/>
  <c r="BK36" i="5"/>
  <c r="BK38" i="5"/>
  <c r="BK39" i="5"/>
  <c r="BL7" i="5"/>
  <c r="BL15" i="5"/>
  <c r="BL32" i="5"/>
  <c r="BK41" i="5"/>
  <c r="BK43" i="5"/>
  <c r="BL35" i="5"/>
  <c r="BL14" i="5"/>
  <c r="BL34" i="5"/>
  <c r="BL36" i="5"/>
  <c r="BL38" i="5"/>
  <c r="BL39" i="5"/>
  <c r="BM7" i="5"/>
  <c r="BM15" i="5"/>
  <c r="BM32" i="5"/>
  <c r="BL41" i="5"/>
  <c r="BL43" i="5"/>
  <c r="BM35" i="5"/>
  <c r="BM14" i="5"/>
  <c r="BM34" i="5"/>
  <c r="BM36" i="5"/>
  <c r="BM38" i="5"/>
  <c r="BM39" i="5"/>
  <c r="BN7" i="5"/>
  <c r="BN15" i="5"/>
  <c r="BN32" i="5"/>
  <c r="BM41" i="5"/>
  <c r="BM43" i="5"/>
  <c r="BN35" i="5"/>
  <c r="BN14" i="5"/>
  <c r="BN34" i="5"/>
  <c r="BN36" i="5"/>
  <c r="BN38" i="5"/>
  <c r="BN39" i="5"/>
  <c r="BO7" i="5"/>
  <c r="BO15" i="5"/>
  <c r="BO32" i="5"/>
  <c r="BN41" i="5"/>
  <c r="BN43" i="5"/>
  <c r="BO35" i="5"/>
  <c r="BO14" i="5"/>
  <c r="BO34" i="5"/>
  <c r="BO36" i="5"/>
  <c r="BO38" i="5"/>
  <c r="BO39" i="5"/>
  <c r="BP7" i="5"/>
  <c r="BP15" i="5"/>
  <c r="BP32" i="5"/>
  <c r="BO41" i="5"/>
  <c r="BO43" i="5"/>
  <c r="BP35" i="5"/>
  <c r="BP14" i="5"/>
  <c r="BP34" i="5"/>
  <c r="BP36" i="5"/>
  <c r="BP38" i="5"/>
  <c r="BP39" i="5"/>
  <c r="BQ7" i="5"/>
  <c r="BQ15" i="5"/>
  <c r="BQ32" i="5"/>
  <c r="BP41" i="5"/>
  <c r="BP43" i="5"/>
  <c r="BQ35" i="5"/>
  <c r="BQ14" i="5"/>
  <c r="BQ34" i="5"/>
  <c r="BQ36" i="5"/>
  <c r="BQ38" i="5"/>
  <c r="BQ39" i="5"/>
  <c r="BR7" i="5"/>
  <c r="BR15" i="5"/>
  <c r="BR32" i="5"/>
  <c r="BQ41" i="5"/>
  <c r="BQ43" i="5"/>
  <c r="BR35" i="5"/>
  <c r="BR14" i="5"/>
  <c r="BR34" i="5"/>
  <c r="BR36" i="5"/>
  <c r="BR38" i="5"/>
  <c r="BR39" i="5"/>
  <c r="BS7" i="5"/>
  <c r="BS15" i="5"/>
  <c r="BS32" i="5"/>
  <c r="BR41" i="5"/>
  <c r="BR43" i="5"/>
  <c r="BS35" i="5"/>
  <c r="BS14" i="5"/>
  <c r="BS34" i="5"/>
  <c r="BS36" i="5"/>
  <c r="BS38" i="5"/>
  <c r="BS39" i="5"/>
  <c r="BT7" i="5"/>
  <c r="BT15" i="5"/>
  <c r="BT32" i="5"/>
  <c r="BS41" i="5"/>
  <c r="BS43" i="5"/>
  <c r="BT35" i="5"/>
  <c r="BT14" i="5"/>
  <c r="BT34" i="5"/>
  <c r="BT36" i="5"/>
  <c r="BT38" i="5"/>
  <c r="BT39" i="5"/>
  <c r="BU7" i="5"/>
  <c r="BU15" i="5"/>
  <c r="BU32" i="5"/>
  <c r="BT41" i="5"/>
  <c r="BT43" i="5"/>
  <c r="BU35" i="5"/>
  <c r="BU14" i="5"/>
  <c r="BU34" i="5"/>
  <c r="BU36" i="5"/>
  <c r="BU38" i="5"/>
  <c r="BU39" i="5"/>
  <c r="BV7" i="5"/>
  <c r="BV15" i="5"/>
  <c r="BV32" i="5"/>
  <c r="BU41" i="5"/>
  <c r="BU43" i="5"/>
  <c r="BV35" i="5"/>
  <c r="BV14" i="5"/>
  <c r="BV34" i="5"/>
  <c r="BV36" i="5"/>
  <c r="BV38" i="5"/>
  <c r="BV39" i="5"/>
  <c r="BW7" i="5"/>
  <c r="BW15" i="5"/>
  <c r="BW32" i="5"/>
  <c r="BV41" i="5"/>
  <c r="BV43" i="5"/>
  <c r="BW35" i="5"/>
  <c r="BW14" i="5"/>
  <c r="BW34" i="5"/>
  <c r="BW36" i="5"/>
  <c r="BW38" i="5"/>
  <c r="BW39" i="5"/>
  <c r="BX7" i="5"/>
  <c r="BX15" i="5"/>
  <c r="BX32" i="5"/>
  <c r="BW41" i="5"/>
  <c r="BW43" i="5"/>
  <c r="BX35" i="5"/>
  <c r="BX14" i="5"/>
  <c r="BX34" i="5"/>
  <c r="BX36" i="5"/>
  <c r="BX38" i="5"/>
  <c r="BX39" i="5"/>
  <c r="BY7" i="5"/>
  <c r="BY15" i="5"/>
  <c r="BY32" i="5"/>
  <c r="BX41" i="5"/>
  <c r="BX43" i="5"/>
  <c r="BY35" i="5"/>
  <c r="BY14" i="5"/>
  <c r="BY34" i="5"/>
  <c r="BY36" i="5"/>
  <c r="BY38" i="5"/>
  <c r="BY39" i="5"/>
  <c r="BZ7" i="5"/>
  <c r="BZ15" i="5"/>
  <c r="BZ32" i="5"/>
  <c r="BY41" i="5"/>
  <c r="BY43" i="5"/>
  <c r="BZ35" i="5"/>
  <c r="BZ14" i="5"/>
  <c r="BZ34" i="5"/>
  <c r="BZ36" i="5"/>
  <c r="BZ38" i="5"/>
  <c r="BZ39" i="5"/>
  <c r="CA7" i="5"/>
  <c r="CA15" i="5"/>
  <c r="CA32" i="5"/>
  <c r="BZ41" i="5"/>
  <c r="BZ43" i="5"/>
  <c r="CA35" i="5"/>
  <c r="CA14" i="5"/>
  <c r="CA34" i="5"/>
  <c r="CA36" i="5"/>
  <c r="CA38" i="5"/>
  <c r="CA39" i="5"/>
  <c r="CB7" i="5"/>
  <c r="CB15" i="5"/>
  <c r="CB32" i="5"/>
  <c r="CA41" i="5"/>
  <c r="CA43" i="5"/>
  <c r="CB35" i="5"/>
  <c r="CB14" i="5"/>
  <c r="CB34" i="5"/>
  <c r="CB36" i="5"/>
  <c r="CB38" i="5"/>
  <c r="CB39" i="5"/>
  <c r="CC7" i="5"/>
  <c r="CC15" i="5"/>
  <c r="CC32" i="5"/>
  <c r="CB41" i="5"/>
  <c r="CB43" i="5"/>
  <c r="CC35" i="5"/>
  <c r="CC14" i="5"/>
  <c r="CC34" i="5"/>
  <c r="CC36" i="5"/>
  <c r="CC38" i="5"/>
  <c r="CC39" i="5"/>
  <c r="CD7" i="5"/>
  <c r="CD15" i="5"/>
  <c r="CD32" i="5"/>
  <c r="CC41" i="5"/>
  <c r="CC43" i="5"/>
  <c r="CD35" i="5"/>
  <c r="CD14" i="5"/>
  <c r="CD34" i="5"/>
  <c r="CD36" i="5"/>
  <c r="CD38" i="5"/>
  <c r="CD39" i="5"/>
  <c r="CE7" i="5"/>
  <c r="CE15" i="5"/>
  <c r="CE32" i="5"/>
  <c r="CD41" i="5"/>
  <c r="CD43" i="5"/>
  <c r="CE35" i="5"/>
  <c r="CE14" i="5"/>
  <c r="CE34" i="5"/>
  <c r="CE36" i="5"/>
  <c r="CE38" i="5"/>
  <c r="CE39" i="5"/>
  <c r="CF7" i="5"/>
  <c r="CF15" i="5"/>
  <c r="CF32" i="5"/>
  <c r="CE41" i="5"/>
  <c r="CE43" i="5"/>
  <c r="CF35" i="5"/>
  <c r="CF14" i="5"/>
  <c r="CF34" i="5"/>
  <c r="CF36" i="5"/>
  <c r="CF38" i="5"/>
  <c r="CF39" i="5"/>
  <c r="CG7" i="5"/>
  <c r="CG15" i="5"/>
  <c r="CG32" i="5"/>
  <c r="CF41" i="5"/>
  <c r="CF43" i="5"/>
  <c r="CG35" i="5"/>
  <c r="CG14" i="5"/>
  <c r="CG34" i="5"/>
  <c r="CG36" i="5"/>
  <c r="CG38" i="5"/>
  <c r="CG39" i="5"/>
  <c r="CH7" i="5"/>
  <c r="CH15" i="5"/>
  <c r="CH32" i="5"/>
  <c r="CG41" i="5"/>
  <c r="CG43" i="5"/>
  <c r="CH35" i="5"/>
  <c r="CH14" i="5"/>
  <c r="CH34" i="5"/>
  <c r="CH36" i="5"/>
  <c r="CH38" i="5"/>
  <c r="CH39" i="5"/>
  <c r="CI7" i="5"/>
  <c r="CI15" i="5"/>
  <c r="CI32" i="5"/>
  <c r="CH41" i="5"/>
  <c r="CH43" i="5"/>
  <c r="CI35" i="5"/>
  <c r="CI14" i="5"/>
  <c r="CI34" i="5"/>
  <c r="CI36" i="5"/>
  <c r="CI38" i="5"/>
  <c r="CI39" i="5"/>
  <c r="CJ7" i="5"/>
  <c r="CJ15" i="5"/>
  <c r="CJ32" i="5"/>
  <c r="CI41" i="5"/>
  <c r="CI43" i="5"/>
  <c r="CJ35" i="5"/>
  <c r="CJ14" i="5"/>
  <c r="CJ34" i="5"/>
  <c r="CJ36" i="5"/>
  <c r="CJ38" i="5"/>
  <c r="CJ39" i="5"/>
  <c r="CK7" i="5"/>
  <c r="CK15" i="5"/>
  <c r="CK32" i="5"/>
  <c r="CJ41" i="5"/>
  <c r="CJ43" i="5"/>
  <c r="CK35" i="5"/>
  <c r="CK14" i="5"/>
  <c r="CK34" i="5"/>
  <c r="CK36" i="5"/>
  <c r="CK38" i="5"/>
  <c r="CK39" i="5"/>
  <c r="CL7" i="5"/>
  <c r="CL15" i="5"/>
  <c r="CL32" i="5"/>
  <c r="CK41" i="5"/>
  <c r="CK43" i="5"/>
  <c r="CL35" i="5"/>
  <c r="CL14" i="5"/>
  <c r="CL34" i="5"/>
  <c r="CL36" i="5"/>
  <c r="CL38" i="5"/>
  <c r="CL39" i="5"/>
  <c r="CM7" i="5"/>
  <c r="CM15" i="5"/>
  <c r="CM32" i="5"/>
  <c r="CL41" i="5"/>
  <c r="CL43" i="5"/>
  <c r="CM35" i="5"/>
  <c r="CM14" i="5"/>
  <c r="CM34" i="5"/>
  <c r="CM36" i="5"/>
  <c r="CM38" i="5"/>
  <c r="CM39" i="5"/>
  <c r="CN7" i="5"/>
  <c r="CN15" i="5"/>
  <c r="CN32" i="5"/>
  <c r="CM41" i="5"/>
  <c r="CM43" i="5"/>
  <c r="CN35" i="5"/>
  <c r="CN14" i="5"/>
  <c r="CN34" i="5"/>
  <c r="CN36" i="5"/>
  <c r="CN38" i="5"/>
  <c r="CN39" i="5"/>
  <c r="CO7" i="5"/>
  <c r="CO15" i="5"/>
  <c r="CO32" i="5"/>
  <c r="CN41" i="5"/>
  <c r="CN43" i="5"/>
  <c r="CO35" i="5"/>
  <c r="CO14" i="5"/>
  <c r="CO34" i="5"/>
  <c r="CO36" i="5"/>
  <c r="CO38" i="5"/>
  <c r="CO39" i="5"/>
  <c r="CO41" i="5"/>
  <c r="CO43" i="5"/>
  <c r="M7" i="5"/>
  <c r="M43" i="5"/>
  <c r="M45" i="5"/>
  <c r="N51" i="5"/>
  <c r="N48" i="5"/>
  <c r="N52" i="5"/>
  <c r="N55" i="5"/>
  <c r="O48" i="5"/>
  <c r="N58" i="5"/>
  <c r="N60" i="5"/>
  <c r="O51" i="5"/>
  <c r="O50" i="5"/>
  <c r="O52" i="5"/>
  <c r="O54" i="5"/>
  <c r="O55" i="5"/>
  <c r="P48" i="5"/>
  <c r="O58" i="5"/>
  <c r="O60" i="5"/>
  <c r="P51" i="5"/>
  <c r="P50" i="5"/>
  <c r="P52" i="5"/>
  <c r="P54" i="5"/>
  <c r="P55" i="5"/>
  <c r="Q48" i="5"/>
  <c r="P58" i="5"/>
  <c r="P60" i="5"/>
  <c r="Q51" i="5"/>
  <c r="Q50" i="5"/>
  <c r="Q52" i="5"/>
  <c r="Q54" i="5"/>
  <c r="Q55" i="5"/>
  <c r="R48" i="5"/>
  <c r="Q58" i="5"/>
  <c r="Q60" i="5"/>
  <c r="R51" i="5"/>
  <c r="R50" i="5"/>
  <c r="R52" i="5"/>
  <c r="R54" i="5"/>
  <c r="R55" i="5"/>
  <c r="S48" i="5"/>
  <c r="R58" i="5"/>
  <c r="R60" i="5"/>
  <c r="S51" i="5"/>
  <c r="S50" i="5"/>
  <c r="S52" i="5"/>
  <c r="S54" i="5"/>
  <c r="S55" i="5"/>
  <c r="T48" i="5"/>
  <c r="S58" i="5"/>
  <c r="S60" i="5"/>
  <c r="T51" i="5"/>
  <c r="T50" i="5"/>
  <c r="T52" i="5"/>
  <c r="T54" i="5"/>
  <c r="T55" i="5"/>
  <c r="U48" i="5"/>
  <c r="T58" i="5"/>
  <c r="T60" i="5"/>
  <c r="U51" i="5"/>
  <c r="U50" i="5"/>
  <c r="U52" i="5"/>
  <c r="U54" i="5"/>
  <c r="U55" i="5"/>
  <c r="V48" i="5"/>
  <c r="U58" i="5"/>
  <c r="U60" i="5"/>
  <c r="V51" i="5"/>
  <c r="V50" i="5"/>
  <c r="V52" i="5"/>
  <c r="V54" i="5"/>
  <c r="V55" i="5"/>
  <c r="W48" i="5"/>
  <c r="V58" i="5"/>
  <c r="V60" i="5"/>
  <c r="W51" i="5"/>
  <c r="W50" i="5"/>
  <c r="W52" i="5"/>
  <c r="W54" i="5"/>
  <c r="W55" i="5"/>
  <c r="X48" i="5"/>
  <c r="W58" i="5"/>
  <c r="W60" i="5"/>
  <c r="X51" i="5"/>
  <c r="X50" i="5"/>
  <c r="X52" i="5"/>
  <c r="X54" i="5"/>
  <c r="X55" i="5"/>
  <c r="Y48" i="5"/>
  <c r="X58" i="5"/>
  <c r="X60" i="5"/>
  <c r="Y51" i="5"/>
  <c r="Y50" i="5"/>
  <c r="Y52" i="5"/>
  <c r="Y54" i="5"/>
  <c r="Y55" i="5"/>
  <c r="Z48" i="5"/>
  <c r="Y58" i="5"/>
  <c r="Y60" i="5"/>
  <c r="Z51" i="5"/>
  <c r="Z50" i="5"/>
  <c r="Z52" i="5"/>
  <c r="Z54" i="5"/>
  <c r="Z55" i="5"/>
  <c r="AA48" i="5"/>
  <c r="Z58" i="5"/>
  <c r="Z60" i="5"/>
  <c r="AA51" i="5"/>
  <c r="AA50" i="5"/>
  <c r="AA52" i="5"/>
  <c r="AA54" i="5"/>
  <c r="AA55" i="5"/>
  <c r="AB48" i="5"/>
  <c r="AA58" i="5"/>
  <c r="AA60" i="5"/>
  <c r="AB51" i="5"/>
  <c r="AB50" i="5"/>
  <c r="AB52" i="5"/>
  <c r="AB54" i="5"/>
  <c r="AB55" i="5"/>
  <c r="AC48" i="5"/>
  <c r="AB58" i="5"/>
  <c r="AB60" i="5"/>
  <c r="AC51" i="5"/>
  <c r="AC50" i="5"/>
  <c r="AC52" i="5"/>
  <c r="AC54" i="5"/>
  <c r="AC55" i="5"/>
  <c r="AD48" i="5"/>
  <c r="AC58" i="5"/>
  <c r="AC60" i="5"/>
  <c r="AD51" i="5"/>
  <c r="AD50" i="5"/>
  <c r="AD52" i="5"/>
  <c r="AD54" i="5"/>
  <c r="AD55" i="5"/>
  <c r="AE48" i="5"/>
  <c r="AD58" i="5"/>
  <c r="AD60" i="5"/>
  <c r="AE51" i="5"/>
  <c r="AE50" i="5"/>
  <c r="AE52" i="5"/>
  <c r="AE54" i="5"/>
  <c r="AE55" i="5"/>
  <c r="AF48" i="5"/>
  <c r="AE58" i="5"/>
  <c r="AE60" i="5"/>
  <c r="AF51" i="5"/>
  <c r="AF50" i="5"/>
  <c r="AF52" i="5"/>
  <c r="AF54" i="5"/>
  <c r="AF55" i="5"/>
  <c r="AG48" i="5"/>
  <c r="AF58" i="5"/>
  <c r="AF60" i="5"/>
  <c r="AG51" i="5"/>
  <c r="AG50" i="5"/>
  <c r="AG52" i="5"/>
  <c r="AG54" i="5"/>
  <c r="AG55" i="5"/>
  <c r="AH48" i="5"/>
  <c r="AG58" i="5"/>
  <c r="AG60" i="5"/>
  <c r="AH51" i="5"/>
  <c r="AH50" i="5"/>
  <c r="AH52" i="5"/>
  <c r="AH54" i="5"/>
  <c r="AH55" i="5"/>
  <c r="AI48" i="5"/>
  <c r="AH58" i="5"/>
  <c r="AH60" i="5"/>
  <c r="AI51" i="5"/>
  <c r="AI50" i="5"/>
  <c r="AI52" i="5"/>
  <c r="AI54" i="5"/>
  <c r="AI55" i="5"/>
  <c r="AJ48" i="5"/>
  <c r="AI58" i="5"/>
  <c r="AI60" i="5"/>
  <c r="AJ51" i="5"/>
  <c r="AJ50" i="5"/>
  <c r="AJ52" i="5"/>
  <c r="AJ54" i="5"/>
  <c r="AJ55" i="5"/>
  <c r="AK48" i="5"/>
  <c r="AJ58" i="5"/>
  <c r="AJ60" i="5"/>
  <c r="AK51" i="5"/>
  <c r="AK50" i="5"/>
  <c r="AK52" i="5"/>
  <c r="AK54" i="5"/>
  <c r="AK55" i="5"/>
  <c r="AL48" i="5"/>
  <c r="AK58" i="5"/>
  <c r="AK60" i="5"/>
  <c r="AL51" i="5"/>
  <c r="AL50" i="5"/>
  <c r="AL52" i="5"/>
  <c r="AL54" i="5"/>
  <c r="AL55" i="5"/>
  <c r="AM48" i="5"/>
  <c r="AL58" i="5"/>
  <c r="AL60" i="5"/>
  <c r="AM51" i="5"/>
  <c r="AM50" i="5"/>
  <c r="AM52" i="5"/>
  <c r="AM54" i="5"/>
  <c r="AM55" i="5"/>
  <c r="AN48" i="5"/>
  <c r="AM58" i="5"/>
  <c r="AM60" i="5"/>
  <c r="AN51" i="5"/>
  <c r="AN50" i="5"/>
  <c r="AN52" i="5"/>
  <c r="AN54" i="5"/>
  <c r="AN55" i="5"/>
  <c r="AO48" i="5"/>
  <c r="AN58" i="5"/>
  <c r="AN60" i="5"/>
  <c r="AO51" i="5"/>
  <c r="AO50" i="5"/>
  <c r="AO52" i="5"/>
  <c r="AO54" i="5"/>
  <c r="AO55" i="5"/>
  <c r="AP48" i="5"/>
  <c r="AO58" i="5"/>
  <c r="AO60" i="5"/>
  <c r="AP51" i="5"/>
  <c r="AP50" i="5"/>
  <c r="AP52" i="5"/>
  <c r="AP54" i="5"/>
  <c r="AP55" i="5"/>
  <c r="AQ48" i="5"/>
  <c r="AP58" i="5"/>
  <c r="AP60" i="5"/>
  <c r="AQ51" i="5"/>
  <c r="AQ50" i="5"/>
  <c r="AQ52" i="5"/>
  <c r="AQ54" i="5"/>
  <c r="AQ55" i="5"/>
  <c r="AR48" i="5"/>
  <c r="AQ58" i="5"/>
  <c r="AQ60" i="5"/>
  <c r="AR51" i="5"/>
  <c r="AR50" i="5"/>
  <c r="AR52" i="5"/>
  <c r="AR54" i="5"/>
  <c r="AR55" i="5"/>
  <c r="AS48" i="5"/>
  <c r="AR58" i="5"/>
  <c r="AR60" i="5"/>
  <c r="AS51" i="5"/>
  <c r="AS50" i="5"/>
  <c r="AS52" i="5"/>
  <c r="AS54" i="5"/>
  <c r="AS55" i="5"/>
  <c r="AT48" i="5"/>
  <c r="AS58" i="5"/>
  <c r="AS60" i="5"/>
  <c r="AT51" i="5"/>
  <c r="AT50" i="5"/>
  <c r="AT52" i="5"/>
  <c r="AT54" i="5"/>
  <c r="AT55" i="5"/>
  <c r="AU48" i="5"/>
  <c r="AT58" i="5"/>
  <c r="AT60" i="5"/>
  <c r="AU51" i="5"/>
  <c r="AU50" i="5"/>
  <c r="AU52" i="5"/>
  <c r="AU54" i="5"/>
  <c r="AU55" i="5"/>
  <c r="AV48" i="5"/>
  <c r="AU58" i="5"/>
  <c r="AU60" i="5"/>
  <c r="AV51" i="5"/>
  <c r="AV50" i="5"/>
  <c r="AV52" i="5"/>
  <c r="AV54" i="5"/>
  <c r="AV55" i="5"/>
  <c r="AW48" i="5"/>
  <c r="AV58" i="5"/>
  <c r="AV60" i="5"/>
  <c r="AW51" i="5"/>
  <c r="AW50" i="5"/>
  <c r="AW52" i="5"/>
  <c r="AW54" i="5"/>
  <c r="AW55" i="5"/>
  <c r="AX48" i="5"/>
  <c r="AW58" i="5"/>
  <c r="AW60" i="5"/>
  <c r="AX51" i="5"/>
  <c r="AX50" i="5"/>
  <c r="AX52" i="5"/>
  <c r="AX54" i="5"/>
  <c r="AX55" i="5"/>
  <c r="AY48" i="5"/>
  <c r="AX58" i="5"/>
  <c r="AX60" i="5"/>
  <c r="AY51" i="5"/>
  <c r="AY50" i="5"/>
  <c r="AY52" i="5"/>
  <c r="AY54" i="5"/>
  <c r="AY55" i="5"/>
  <c r="AZ48" i="5"/>
  <c r="AY58" i="5"/>
  <c r="AY60" i="5"/>
  <c r="AZ51" i="5"/>
  <c r="AZ50" i="5"/>
  <c r="AZ52" i="5"/>
  <c r="AZ54" i="5"/>
  <c r="AZ55" i="5"/>
  <c r="BA48" i="5"/>
  <c r="AZ58" i="5"/>
  <c r="AZ60" i="5"/>
  <c r="BA51" i="5"/>
  <c r="BA50" i="5"/>
  <c r="BA52" i="5"/>
  <c r="BA54" i="5"/>
  <c r="BA55" i="5"/>
  <c r="BB48" i="5"/>
  <c r="BA58" i="5"/>
  <c r="BA60" i="5"/>
  <c r="BB51" i="5"/>
  <c r="BB50" i="5"/>
  <c r="BB52" i="5"/>
  <c r="BB54" i="5"/>
  <c r="BB55" i="5"/>
  <c r="BC48" i="5"/>
  <c r="BB58" i="5"/>
  <c r="BB60" i="5"/>
  <c r="BC51" i="5"/>
  <c r="BC50" i="5"/>
  <c r="BC52" i="5"/>
  <c r="BC54" i="5"/>
  <c r="BC55" i="5"/>
  <c r="BD48" i="5"/>
  <c r="BC58" i="5"/>
  <c r="BC60" i="5"/>
  <c r="BD51" i="5"/>
  <c r="BD50" i="5"/>
  <c r="BD52" i="5"/>
  <c r="BD54" i="5"/>
  <c r="BD55" i="5"/>
  <c r="BE48" i="5"/>
  <c r="BD58" i="5"/>
  <c r="BD60" i="5"/>
  <c r="BE51" i="5"/>
  <c r="BE50" i="5"/>
  <c r="BE52" i="5"/>
  <c r="BE54" i="5"/>
  <c r="BE55" i="5"/>
  <c r="BF48" i="5"/>
  <c r="BE58" i="5"/>
  <c r="BE60" i="5"/>
  <c r="BF51" i="5"/>
  <c r="BF50" i="5"/>
  <c r="BF52" i="5"/>
  <c r="BF54" i="5"/>
  <c r="BF55" i="5"/>
  <c r="BG48" i="5"/>
  <c r="BF58" i="5"/>
  <c r="BF60" i="5"/>
  <c r="BG51" i="5"/>
  <c r="BG50" i="5"/>
  <c r="BG52" i="5"/>
  <c r="BG54" i="5"/>
  <c r="BG55" i="5"/>
  <c r="BH48" i="5"/>
  <c r="BG58" i="5"/>
  <c r="BG60" i="5"/>
  <c r="BH51" i="5"/>
  <c r="BH50" i="5"/>
  <c r="BH52" i="5"/>
  <c r="BH54" i="5"/>
  <c r="BH55" i="5"/>
  <c r="BI48" i="5"/>
  <c r="BH58" i="5"/>
  <c r="BH60" i="5"/>
  <c r="BI51" i="5"/>
  <c r="BI50" i="5"/>
  <c r="BI52" i="5"/>
  <c r="BI54" i="5"/>
  <c r="BI55" i="5"/>
  <c r="BJ48" i="5"/>
  <c r="BI58" i="5"/>
  <c r="BI60" i="5"/>
  <c r="BJ51" i="5"/>
  <c r="BJ50" i="5"/>
  <c r="BJ52" i="5"/>
  <c r="BJ54" i="5"/>
  <c r="BJ55" i="5"/>
  <c r="BK48" i="5"/>
  <c r="BJ58" i="5"/>
  <c r="BJ60" i="5"/>
  <c r="BK51" i="5"/>
  <c r="BK50" i="5"/>
  <c r="BK52" i="5"/>
  <c r="BK54" i="5"/>
  <c r="BK55" i="5"/>
  <c r="BL48" i="5"/>
  <c r="BK58" i="5"/>
  <c r="BK60" i="5"/>
  <c r="BL51" i="5"/>
  <c r="BL50" i="5"/>
  <c r="BL52" i="5"/>
  <c r="BL54" i="5"/>
  <c r="BL55" i="5"/>
  <c r="BM48" i="5"/>
  <c r="BL58" i="5"/>
  <c r="BL60" i="5"/>
  <c r="BM51" i="5"/>
  <c r="BM50" i="5"/>
  <c r="BM52" i="5"/>
  <c r="BM54" i="5"/>
  <c r="BM55" i="5"/>
  <c r="BN48" i="5"/>
  <c r="BM58" i="5"/>
  <c r="BM60" i="5"/>
  <c r="BN51" i="5"/>
  <c r="BN50" i="5"/>
  <c r="BN52" i="5"/>
  <c r="BN54" i="5"/>
  <c r="BN55" i="5"/>
  <c r="BO48" i="5"/>
  <c r="BN58" i="5"/>
  <c r="BN60" i="5"/>
  <c r="BO51" i="5"/>
  <c r="BO50" i="5"/>
  <c r="BO52" i="5"/>
  <c r="BO54" i="5"/>
  <c r="BO55" i="5"/>
  <c r="BP48" i="5"/>
  <c r="BO58" i="5"/>
  <c r="BO60" i="5"/>
  <c r="BP51" i="5"/>
  <c r="BP50" i="5"/>
  <c r="BP52" i="5"/>
  <c r="BP54" i="5"/>
  <c r="BP55" i="5"/>
  <c r="BQ48" i="5"/>
  <c r="BP58" i="5"/>
  <c r="BP60" i="5"/>
  <c r="BQ51" i="5"/>
  <c r="BQ50" i="5"/>
  <c r="BQ52" i="5"/>
  <c r="BQ54" i="5"/>
  <c r="BQ55" i="5"/>
  <c r="BR48" i="5"/>
  <c r="BQ58" i="5"/>
  <c r="BQ60" i="5"/>
  <c r="BR51" i="5"/>
  <c r="BR50" i="5"/>
  <c r="BR52" i="5"/>
  <c r="BR54" i="5"/>
  <c r="BR55" i="5"/>
  <c r="BS48" i="5"/>
  <c r="BR58" i="5"/>
  <c r="BR60" i="5"/>
  <c r="BS51" i="5"/>
  <c r="BS50" i="5"/>
  <c r="BS52" i="5"/>
  <c r="BS54" i="5"/>
  <c r="BS55" i="5"/>
  <c r="BT48" i="5"/>
  <c r="BS58" i="5"/>
  <c r="BS60" i="5"/>
  <c r="BT51" i="5"/>
  <c r="BT50" i="5"/>
  <c r="BT52" i="5"/>
  <c r="BT54" i="5"/>
  <c r="BT55" i="5"/>
  <c r="BU48" i="5"/>
  <c r="BT58" i="5"/>
  <c r="BT60" i="5"/>
  <c r="BU51" i="5"/>
  <c r="BU50" i="5"/>
  <c r="BU52" i="5"/>
  <c r="BU54" i="5"/>
  <c r="BU55" i="5"/>
  <c r="BV48" i="5"/>
  <c r="BU58" i="5"/>
  <c r="BU60" i="5"/>
  <c r="BV51" i="5"/>
  <c r="BV50" i="5"/>
  <c r="BV52" i="5"/>
  <c r="BV54" i="5"/>
  <c r="BV55" i="5"/>
  <c r="BW48" i="5"/>
  <c r="BV58" i="5"/>
  <c r="BV60" i="5"/>
  <c r="BW51" i="5"/>
  <c r="BW50" i="5"/>
  <c r="BW52" i="5"/>
  <c r="BW54" i="5"/>
  <c r="BW55" i="5"/>
  <c r="BX48" i="5"/>
  <c r="BW58" i="5"/>
  <c r="BW60" i="5"/>
  <c r="BX51" i="5"/>
  <c r="BX50" i="5"/>
  <c r="BX52" i="5"/>
  <c r="BX54" i="5"/>
  <c r="BX55" i="5"/>
  <c r="BY48" i="5"/>
  <c r="BX58" i="5"/>
  <c r="BX60" i="5"/>
  <c r="BY51" i="5"/>
  <c r="BY50" i="5"/>
  <c r="BY52" i="5"/>
  <c r="BY54" i="5"/>
  <c r="BY55" i="5"/>
  <c r="BZ48" i="5"/>
  <c r="BY58" i="5"/>
  <c r="BY60" i="5"/>
  <c r="BZ51" i="5"/>
  <c r="BZ50" i="5"/>
  <c r="BZ52" i="5"/>
  <c r="BZ54" i="5"/>
  <c r="BZ55" i="5"/>
  <c r="CA48" i="5"/>
  <c r="BZ58" i="5"/>
  <c r="BZ60" i="5"/>
  <c r="CA51" i="5"/>
  <c r="CA50" i="5"/>
  <c r="CA52" i="5"/>
  <c r="CA54" i="5"/>
  <c r="CA55" i="5"/>
  <c r="CB48" i="5"/>
  <c r="CA58" i="5"/>
  <c r="CA60" i="5"/>
  <c r="CB51" i="5"/>
  <c r="CB50" i="5"/>
  <c r="CB52" i="5"/>
  <c r="CB54" i="5"/>
  <c r="CB55" i="5"/>
  <c r="CC48" i="5"/>
  <c r="CB58" i="5"/>
  <c r="CB60" i="5"/>
  <c r="CC51" i="5"/>
  <c r="CC50" i="5"/>
  <c r="CC52" i="5"/>
  <c r="CC54" i="5"/>
  <c r="CC55" i="5"/>
  <c r="CD48" i="5"/>
  <c r="CC58" i="5"/>
  <c r="CC60" i="5"/>
  <c r="CD51" i="5"/>
  <c r="CD50" i="5"/>
  <c r="CD52" i="5"/>
  <c r="CD54" i="5"/>
  <c r="CD55" i="5"/>
  <c r="CE48" i="5"/>
  <c r="CD58" i="5"/>
  <c r="CD60" i="5"/>
  <c r="CE51" i="5"/>
  <c r="CE50" i="5"/>
  <c r="CE52" i="5"/>
  <c r="CE54" i="5"/>
  <c r="CE55" i="5"/>
  <c r="CF48" i="5"/>
  <c r="CE58" i="5"/>
  <c r="CE60" i="5"/>
  <c r="CF51" i="5"/>
  <c r="CF50" i="5"/>
  <c r="CF52" i="5"/>
  <c r="CF54" i="5"/>
  <c r="CF55" i="5"/>
  <c r="CG48" i="5"/>
  <c r="CF58" i="5"/>
  <c r="CF60" i="5"/>
  <c r="CG51" i="5"/>
  <c r="CG50" i="5"/>
  <c r="CG52" i="5"/>
  <c r="CG54" i="5"/>
  <c r="CG55" i="5"/>
  <c r="CH48" i="5"/>
  <c r="CG58" i="5"/>
  <c r="CG60" i="5"/>
  <c r="CH51" i="5"/>
  <c r="CH50" i="5"/>
  <c r="CH52" i="5"/>
  <c r="CH54" i="5"/>
  <c r="CH55" i="5"/>
  <c r="CI48" i="5"/>
  <c r="CH58" i="5"/>
  <c r="CH60" i="5"/>
  <c r="CI51" i="5"/>
  <c r="CI50" i="5"/>
  <c r="CI52" i="5"/>
  <c r="CI54" i="5"/>
  <c r="CI55" i="5"/>
  <c r="CJ48" i="5"/>
  <c r="CI58" i="5"/>
  <c r="CI60" i="5"/>
  <c r="CJ51" i="5"/>
  <c r="CJ50" i="5"/>
  <c r="CJ52" i="5"/>
  <c r="CJ54" i="5"/>
  <c r="CJ55" i="5"/>
  <c r="CK48" i="5"/>
  <c r="CJ58" i="5"/>
  <c r="CJ60" i="5"/>
  <c r="CK51" i="5"/>
  <c r="CK50" i="5"/>
  <c r="CK52" i="5"/>
  <c r="CK54" i="5"/>
  <c r="CK55" i="5"/>
  <c r="CL48" i="5"/>
  <c r="CK58" i="5"/>
  <c r="CK60" i="5"/>
  <c r="CL51" i="5"/>
  <c r="CL50" i="5"/>
  <c r="CL52" i="5"/>
  <c r="CL54" i="5"/>
  <c r="CL55" i="5"/>
  <c r="CM48" i="5"/>
  <c r="CL58" i="5"/>
  <c r="CL60" i="5"/>
  <c r="CM51" i="5"/>
  <c r="CM50" i="5"/>
  <c r="CM52" i="5"/>
  <c r="CM54" i="5"/>
  <c r="CM55" i="5"/>
  <c r="CN48" i="5"/>
  <c r="CM58" i="5"/>
  <c r="CM60" i="5"/>
  <c r="CN51" i="5"/>
  <c r="CN50" i="5"/>
  <c r="CN52" i="5"/>
  <c r="CN54" i="5"/>
  <c r="CN55" i="5"/>
  <c r="CO48" i="5"/>
  <c r="CN58" i="5"/>
  <c r="CN60" i="5"/>
  <c r="CO51" i="5"/>
  <c r="CO50" i="5"/>
  <c r="CO52" i="5"/>
  <c r="CO54" i="5"/>
  <c r="CO55" i="5"/>
  <c r="CO58" i="5"/>
  <c r="CO60" i="5"/>
  <c r="M60" i="5"/>
  <c r="M62" i="5"/>
  <c r="M27" i="5"/>
  <c r="M90" i="5"/>
  <c r="M99" i="5"/>
  <c r="O99" i="5"/>
  <c r="H100" i="5"/>
  <c r="G100" i="5"/>
  <c r="F100" i="5"/>
  <c r="E100" i="5"/>
  <c r="M100" i="5"/>
  <c r="O100" i="5"/>
  <c r="H101" i="5"/>
  <c r="G101" i="5"/>
  <c r="F101" i="5"/>
  <c r="E101" i="5"/>
  <c r="M74" i="5"/>
  <c r="M101" i="5"/>
  <c r="O101" i="5"/>
  <c r="H102" i="5"/>
  <c r="G102" i="5"/>
  <c r="F102" i="5"/>
  <c r="E102" i="5"/>
  <c r="M102" i="5"/>
  <c r="O102" i="5"/>
  <c r="H103" i="5"/>
  <c r="G103" i="5"/>
  <c r="F103" i="5"/>
  <c r="E103" i="5"/>
  <c r="M103" i="5"/>
  <c r="O103" i="5"/>
  <c r="H104" i="5"/>
  <c r="G104" i="5"/>
  <c r="F104" i="5"/>
  <c r="E104" i="5"/>
  <c r="M104" i="5"/>
  <c r="O104" i="5"/>
  <c r="H105" i="5"/>
  <c r="G105" i="5"/>
  <c r="F105" i="5"/>
  <c r="E105" i="5"/>
  <c r="M105" i="5"/>
  <c r="O105" i="5"/>
  <c r="H106" i="5"/>
  <c r="G106" i="5"/>
  <c r="F106" i="5"/>
  <c r="E106" i="5"/>
  <c r="M106" i="5"/>
  <c r="O106" i="5"/>
  <c r="H107" i="5"/>
  <c r="G107" i="5"/>
  <c r="F107" i="5"/>
  <c r="E107" i="5"/>
  <c r="M107" i="5"/>
  <c r="O107" i="5"/>
  <c r="H108" i="5"/>
  <c r="G108" i="5"/>
  <c r="F108" i="5"/>
  <c r="E108" i="5"/>
  <c r="M108" i="5"/>
  <c r="O108" i="5"/>
  <c r="H109" i="5"/>
  <c r="G109" i="5"/>
  <c r="F109" i="5"/>
  <c r="E109" i="5"/>
  <c r="M109" i="5"/>
  <c r="O109" i="5"/>
  <c r="H110" i="5"/>
  <c r="G110" i="5"/>
  <c r="F110" i="5"/>
  <c r="E110" i="5"/>
  <c r="M110" i="5"/>
  <c r="O110" i="5"/>
  <c r="H111" i="5"/>
  <c r="G111" i="5"/>
  <c r="F111" i="5"/>
  <c r="E111" i="5"/>
  <c r="M111" i="5"/>
  <c r="O111" i="5"/>
  <c r="H112" i="5"/>
  <c r="G112" i="5"/>
  <c r="F112" i="5"/>
  <c r="E112" i="5"/>
  <c r="M112" i="5"/>
  <c r="O112" i="5"/>
  <c r="H113" i="5"/>
  <c r="G113" i="5"/>
  <c r="F113" i="5"/>
  <c r="E113" i="5"/>
  <c r="M113" i="5"/>
  <c r="O113" i="5"/>
  <c r="H114" i="5"/>
  <c r="G114" i="5"/>
  <c r="F114" i="5"/>
  <c r="E114" i="5"/>
  <c r="M114" i="5"/>
  <c r="O114" i="5"/>
  <c r="H115" i="5"/>
  <c r="G115" i="5"/>
  <c r="F115" i="5"/>
  <c r="E115" i="5"/>
  <c r="M115" i="5"/>
  <c r="O115" i="5"/>
  <c r="H116" i="5"/>
  <c r="G116" i="5"/>
  <c r="F116" i="5"/>
  <c r="E116" i="5"/>
  <c r="M116" i="5"/>
  <c r="O116" i="5"/>
  <c r="H117" i="5"/>
  <c r="G117" i="5"/>
  <c r="F117" i="5"/>
  <c r="E117" i="5"/>
  <c r="M117" i="5"/>
  <c r="O117" i="5"/>
  <c r="H118" i="5"/>
  <c r="G118" i="5"/>
  <c r="F118" i="5"/>
  <c r="E118" i="5"/>
  <c r="M118" i="5"/>
  <c r="O118" i="5"/>
  <c r="H119" i="5"/>
  <c r="G119" i="5"/>
  <c r="F119" i="5"/>
  <c r="E119" i="5"/>
  <c r="M119" i="5"/>
  <c r="O119" i="5"/>
  <c r="H120" i="5"/>
  <c r="G120" i="5"/>
  <c r="F120" i="5"/>
  <c r="E120" i="5"/>
  <c r="M120" i="5"/>
  <c r="O120" i="5"/>
  <c r="M98" i="5"/>
  <c r="O98" i="5"/>
  <c r="N18" i="5"/>
  <c r="N21" i="5"/>
  <c r="N23" i="5"/>
  <c r="O18" i="5"/>
  <c r="N25" i="5"/>
  <c r="N27" i="5"/>
  <c r="O20" i="5"/>
  <c r="O21" i="5"/>
  <c r="O23" i="5"/>
  <c r="P18" i="5"/>
  <c r="O25" i="5"/>
  <c r="O27" i="5"/>
  <c r="P20" i="5"/>
  <c r="P21" i="5"/>
  <c r="P23" i="5"/>
  <c r="Q18" i="5"/>
  <c r="P25" i="5"/>
  <c r="P27" i="5"/>
  <c r="Q20" i="5"/>
  <c r="Q21" i="5"/>
  <c r="Q23" i="5"/>
  <c r="R18" i="5"/>
  <c r="Q25" i="5"/>
  <c r="Q27" i="5"/>
  <c r="R20" i="5"/>
  <c r="R21" i="5"/>
  <c r="R23" i="5"/>
  <c r="S18" i="5"/>
  <c r="R25" i="5"/>
  <c r="R27" i="5"/>
  <c r="S20" i="5"/>
  <c r="S21" i="5"/>
  <c r="S23" i="5"/>
  <c r="T18" i="5"/>
  <c r="S25" i="5"/>
  <c r="S27" i="5"/>
  <c r="T20" i="5"/>
  <c r="T21" i="5"/>
  <c r="T23" i="5"/>
  <c r="U18" i="5"/>
  <c r="T25" i="5"/>
  <c r="T27" i="5"/>
  <c r="U20" i="5"/>
  <c r="U21" i="5"/>
  <c r="U23" i="5"/>
  <c r="V18" i="5"/>
  <c r="U25" i="5"/>
  <c r="U27" i="5"/>
  <c r="V20" i="5"/>
  <c r="V21" i="5"/>
  <c r="V23" i="5"/>
  <c r="W18" i="5"/>
  <c r="V25" i="5"/>
  <c r="V27" i="5"/>
  <c r="W20" i="5"/>
  <c r="W21" i="5"/>
  <c r="W23" i="5"/>
  <c r="X18" i="5"/>
  <c r="W25" i="5"/>
  <c r="W27" i="5"/>
  <c r="X20" i="5"/>
  <c r="X21" i="5"/>
  <c r="X23" i="5"/>
  <c r="Y18" i="5"/>
  <c r="X25" i="5"/>
  <c r="X27" i="5"/>
  <c r="Y20" i="5"/>
  <c r="Y21" i="5"/>
  <c r="Y23" i="5"/>
  <c r="Z18" i="5"/>
  <c r="Y25" i="5"/>
  <c r="Y27" i="5"/>
  <c r="Z20" i="5"/>
  <c r="Z21" i="5"/>
  <c r="Z23" i="5"/>
  <c r="AA18" i="5"/>
  <c r="Z25" i="5"/>
  <c r="Z27" i="5"/>
  <c r="AA20" i="5"/>
  <c r="AA21" i="5"/>
  <c r="AA23" i="5"/>
  <c r="AB18" i="5"/>
  <c r="AA25" i="5"/>
  <c r="AA27" i="5"/>
  <c r="AB20" i="5"/>
  <c r="AB21" i="5"/>
  <c r="AB23" i="5"/>
  <c r="AC18" i="5"/>
  <c r="AB25" i="5"/>
  <c r="AB27" i="5"/>
  <c r="AC20" i="5"/>
  <c r="AC21" i="5"/>
  <c r="AC23" i="5"/>
  <c r="AD18" i="5"/>
  <c r="AC25" i="5"/>
  <c r="AC27" i="5"/>
  <c r="AD20" i="5"/>
  <c r="AD21" i="5"/>
  <c r="AD23" i="5"/>
  <c r="AE18" i="5"/>
  <c r="AD25" i="5"/>
  <c r="AD27" i="5"/>
  <c r="AE20" i="5"/>
  <c r="AE21" i="5"/>
  <c r="AE23" i="5"/>
  <c r="AF18" i="5"/>
  <c r="AE25" i="5"/>
  <c r="AE27" i="5"/>
  <c r="AF20" i="5"/>
  <c r="AF21" i="5"/>
  <c r="AF23" i="5"/>
  <c r="AG18" i="5"/>
  <c r="AF25" i="5"/>
  <c r="AF27" i="5"/>
  <c r="AG20" i="5"/>
  <c r="AG21" i="5"/>
  <c r="AG23" i="5"/>
  <c r="AH18" i="5"/>
  <c r="AG25" i="5"/>
  <c r="AG27" i="5"/>
  <c r="AH20" i="5"/>
  <c r="AH21" i="5"/>
  <c r="AH23" i="5"/>
  <c r="AI18" i="5"/>
  <c r="AH25" i="5"/>
  <c r="AH27" i="5"/>
  <c r="AI20" i="5"/>
  <c r="AI21" i="5"/>
  <c r="AI23" i="5"/>
  <c r="AJ18" i="5"/>
  <c r="AI25" i="5"/>
  <c r="AI27" i="5"/>
  <c r="AJ20" i="5"/>
  <c r="AJ21" i="5"/>
  <c r="AJ23" i="5"/>
  <c r="AK18" i="5"/>
  <c r="AJ25" i="5"/>
  <c r="AJ27" i="5"/>
  <c r="AK20" i="5"/>
  <c r="AK21" i="5"/>
  <c r="AK23" i="5"/>
  <c r="AL18" i="5"/>
  <c r="AK25" i="5"/>
  <c r="AK27" i="5"/>
  <c r="AL20" i="5"/>
  <c r="AL21" i="5"/>
  <c r="AL23" i="5"/>
  <c r="AM18" i="5"/>
  <c r="AL25" i="5"/>
  <c r="AL27" i="5"/>
  <c r="AM20" i="5"/>
  <c r="AM21" i="5"/>
  <c r="AM23" i="5"/>
  <c r="AN18" i="5"/>
  <c r="AM25" i="5"/>
  <c r="AM27" i="5"/>
  <c r="AN20" i="5"/>
  <c r="AN21" i="5"/>
  <c r="AN23" i="5"/>
  <c r="AO18" i="5"/>
  <c r="AN25" i="5"/>
  <c r="AN27" i="5"/>
  <c r="AO20" i="5"/>
  <c r="AO21" i="5"/>
  <c r="AO23" i="5"/>
  <c r="AP18" i="5"/>
  <c r="AO25" i="5"/>
  <c r="AO27" i="5"/>
  <c r="AP20" i="5"/>
  <c r="AP21" i="5"/>
  <c r="AP23" i="5"/>
  <c r="AQ18" i="5"/>
  <c r="AP25" i="5"/>
  <c r="AP27" i="5"/>
  <c r="AQ20" i="5"/>
  <c r="AQ21" i="5"/>
  <c r="AQ23" i="5"/>
  <c r="AR18" i="5"/>
  <c r="AQ25" i="5"/>
  <c r="AQ27" i="5"/>
  <c r="AR20" i="5"/>
  <c r="AR21" i="5"/>
  <c r="AR23" i="5"/>
  <c r="AS18" i="5"/>
  <c r="AR25" i="5"/>
  <c r="AR27" i="5"/>
  <c r="AS20" i="5"/>
  <c r="AS21" i="5"/>
  <c r="AS23" i="5"/>
  <c r="AT18" i="5"/>
  <c r="AS25" i="5"/>
  <c r="AS27" i="5"/>
  <c r="AT20" i="5"/>
  <c r="AT21" i="5"/>
  <c r="AT23" i="5"/>
  <c r="AU18" i="5"/>
  <c r="AT25" i="5"/>
  <c r="AT27" i="5"/>
  <c r="AU20" i="5"/>
  <c r="AU21" i="5"/>
  <c r="AU23" i="5"/>
  <c r="AV18" i="5"/>
  <c r="AU25" i="5"/>
  <c r="AU27" i="5"/>
  <c r="AV20" i="5"/>
  <c r="AV21" i="5"/>
  <c r="AV23" i="5"/>
  <c r="AW18" i="5"/>
  <c r="AV25" i="5"/>
  <c r="AV27" i="5"/>
  <c r="AW20" i="5"/>
  <c r="AW21" i="5"/>
  <c r="AW23" i="5"/>
  <c r="AX18" i="5"/>
  <c r="AW25" i="5"/>
  <c r="AW27" i="5"/>
  <c r="AX20" i="5"/>
  <c r="AX21" i="5"/>
  <c r="AX23" i="5"/>
  <c r="AY18" i="5"/>
  <c r="AX25" i="5"/>
  <c r="AX27" i="5"/>
  <c r="AY20" i="5"/>
  <c r="AY21" i="5"/>
  <c r="AY23" i="5"/>
  <c r="AZ18" i="5"/>
  <c r="AY25" i="5"/>
  <c r="AY27" i="5"/>
  <c r="AZ20" i="5"/>
  <c r="AZ21" i="5"/>
  <c r="AZ23" i="5"/>
  <c r="BA18" i="5"/>
  <c r="AZ25" i="5"/>
  <c r="AZ27" i="5"/>
  <c r="BA20" i="5"/>
  <c r="BA21" i="5"/>
  <c r="BA23" i="5"/>
  <c r="BB18" i="5"/>
  <c r="BA25" i="5"/>
  <c r="BA27" i="5"/>
  <c r="BB20" i="5"/>
  <c r="BB21" i="5"/>
  <c r="BB23" i="5"/>
  <c r="BC18" i="5"/>
  <c r="BB25" i="5"/>
  <c r="BB27" i="5"/>
  <c r="BC20" i="5"/>
  <c r="BC21" i="5"/>
  <c r="BC23" i="5"/>
  <c r="BD18" i="5"/>
  <c r="BC25" i="5"/>
  <c r="BC27" i="5"/>
  <c r="BD20" i="5"/>
  <c r="BD21" i="5"/>
  <c r="BD23" i="5"/>
  <c r="BE18" i="5"/>
  <c r="BD25" i="5"/>
  <c r="BD27" i="5"/>
  <c r="BE20" i="5"/>
  <c r="BE21" i="5"/>
  <c r="BE23" i="5"/>
  <c r="BF18" i="5"/>
  <c r="BE25" i="5"/>
  <c r="BE27" i="5"/>
  <c r="BF20" i="5"/>
  <c r="BF21" i="5"/>
  <c r="BF23" i="5"/>
  <c r="BG18" i="5"/>
  <c r="BF25" i="5"/>
  <c r="BF27" i="5"/>
  <c r="BG20" i="5"/>
  <c r="BG21" i="5"/>
  <c r="BG23" i="5"/>
  <c r="BH18" i="5"/>
  <c r="BG25" i="5"/>
  <c r="BG27" i="5"/>
  <c r="BH20" i="5"/>
  <c r="BH21" i="5"/>
  <c r="BH23" i="5"/>
  <c r="BI18" i="5"/>
  <c r="BH25" i="5"/>
  <c r="BH27" i="5"/>
  <c r="BI20" i="5"/>
  <c r="BI21" i="5"/>
  <c r="BI23" i="5"/>
  <c r="BJ18" i="5"/>
  <c r="BI25" i="5"/>
  <c r="BI27" i="5"/>
  <c r="BJ20" i="5"/>
  <c r="BJ21" i="5"/>
  <c r="BJ23" i="5"/>
  <c r="BK18" i="5"/>
  <c r="BJ25" i="5"/>
  <c r="BJ27" i="5"/>
  <c r="BK20" i="5"/>
  <c r="BK21" i="5"/>
  <c r="BK23" i="5"/>
  <c r="BL18" i="5"/>
  <c r="BK25" i="5"/>
  <c r="BK27" i="5"/>
  <c r="BL20" i="5"/>
  <c r="BL21" i="5"/>
  <c r="BL23" i="5"/>
  <c r="BM18" i="5"/>
  <c r="BL25" i="5"/>
  <c r="BL27" i="5"/>
  <c r="BM20" i="5"/>
  <c r="BM21" i="5"/>
  <c r="BM23" i="5"/>
  <c r="BN18" i="5"/>
  <c r="BM25" i="5"/>
  <c r="BM27" i="5"/>
  <c r="BN20" i="5"/>
  <c r="BN21" i="5"/>
  <c r="BN23" i="5"/>
  <c r="BO18" i="5"/>
  <c r="BN25" i="5"/>
  <c r="BN27" i="5"/>
  <c r="BO20" i="5"/>
  <c r="BO21" i="5"/>
  <c r="BO23" i="5"/>
  <c r="BP18" i="5"/>
  <c r="BO25" i="5"/>
  <c r="BO27" i="5"/>
  <c r="BP20" i="5"/>
  <c r="BP21" i="5"/>
  <c r="BP23" i="5"/>
  <c r="BQ18" i="5"/>
  <c r="BP25" i="5"/>
  <c r="BP27" i="5"/>
  <c r="BQ20" i="5"/>
  <c r="BQ21" i="5"/>
  <c r="BQ23" i="5"/>
  <c r="BR18" i="5"/>
  <c r="BQ25" i="5"/>
  <c r="BQ27" i="5"/>
  <c r="BR20" i="5"/>
  <c r="BR21" i="5"/>
  <c r="BR23" i="5"/>
  <c r="BS18" i="5"/>
  <c r="BR25" i="5"/>
  <c r="BR27" i="5"/>
  <c r="BS20" i="5"/>
  <c r="BS21" i="5"/>
  <c r="BS23" i="5"/>
  <c r="BT18" i="5"/>
  <c r="BS25" i="5"/>
  <c r="BS27" i="5"/>
  <c r="BT20" i="5"/>
  <c r="BT21" i="5"/>
  <c r="BT23" i="5"/>
  <c r="BU18" i="5"/>
  <c r="BT25" i="5"/>
  <c r="BT27" i="5"/>
  <c r="BU20" i="5"/>
  <c r="BU21" i="5"/>
  <c r="BU23" i="5"/>
  <c r="BV18" i="5"/>
  <c r="BU25" i="5"/>
  <c r="BU27" i="5"/>
  <c r="BV20" i="5"/>
  <c r="BV21" i="5"/>
  <c r="BV23" i="5"/>
  <c r="BW18" i="5"/>
  <c r="BV25" i="5"/>
  <c r="BV27" i="5"/>
  <c r="BW20" i="5"/>
  <c r="BW21" i="5"/>
  <c r="BW23" i="5"/>
  <c r="BX18" i="5"/>
  <c r="BW25" i="5"/>
  <c r="BW27" i="5"/>
  <c r="BX20" i="5"/>
  <c r="BX21" i="5"/>
  <c r="BX23" i="5"/>
  <c r="BY18" i="5"/>
  <c r="BX25" i="5"/>
  <c r="BX27" i="5"/>
  <c r="BY20" i="5"/>
  <c r="BY21" i="5"/>
  <c r="BY23" i="5"/>
  <c r="BZ18" i="5"/>
  <c r="BY25" i="5"/>
  <c r="BY27" i="5"/>
  <c r="BZ20" i="5"/>
  <c r="BZ21" i="5"/>
  <c r="BZ23" i="5"/>
  <c r="CA18" i="5"/>
  <c r="BZ25" i="5"/>
  <c r="BZ27" i="5"/>
  <c r="CA20" i="5"/>
  <c r="CA21" i="5"/>
  <c r="CA23" i="5"/>
  <c r="CB18" i="5"/>
  <c r="CA25" i="5"/>
  <c r="CA27" i="5"/>
  <c r="CB20" i="5"/>
  <c r="CB21" i="5"/>
  <c r="CB23" i="5"/>
  <c r="CC18" i="5"/>
  <c r="CB25" i="5"/>
  <c r="CB27" i="5"/>
  <c r="CC20" i="5"/>
  <c r="CC21" i="5"/>
  <c r="CC23" i="5"/>
  <c r="CD18" i="5"/>
  <c r="CC25" i="5"/>
  <c r="CC27" i="5"/>
  <c r="CD20" i="5"/>
  <c r="CD21" i="5"/>
  <c r="CD23" i="5"/>
  <c r="CE18" i="5"/>
  <c r="CD25" i="5"/>
  <c r="CD27" i="5"/>
  <c r="CE20" i="5"/>
  <c r="CE21" i="5"/>
  <c r="CE23" i="5"/>
  <c r="CF18" i="5"/>
  <c r="CE25" i="5"/>
  <c r="CE27" i="5"/>
  <c r="CF20" i="5"/>
  <c r="CF21" i="5"/>
  <c r="CF23" i="5"/>
  <c r="CG18" i="5"/>
  <c r="CF25" i="5"/>
  <c r="CF27" i="5"/>
  <c r="CG20" i="5"/>
  <c r="CG21" i="5"/>
  <c r="CG23" i="5"/>
  <c r="CH18" i="5"/>
  <c r="CG25" i="5"/>
  <c r="CG27" i="5"/>
  <c r="CH20" i="5"/>
  <c r="CH21" i="5"/>
  <c r="CH23" i="5"/>
  <c r="CI18" i="5"/>
  <c r="CH25" i="5"/>
  <c r="CH27" i="5"/>
  <c r="CI20" i="5"/>
  <c r="CI21" i="5"/>
  <c r="CI23" i="5"/>
  <c r="CJ18" i="5"/>
  <c r="CI25" i="5"/>
  <c r="CI27" i="5"/>
  <c r="CJ20" i="5"/>
  <c r="CJ21" i="5"/>
  <c r="CJ23" i="5"/>
  <c r="CK18" i="5"/>
  <c r="CJ25" i="5"/>
  <c r="CJ27" i="5"/>
  <c r="CK20" i="5"/>
  <c r="CK21" i="5"/>
  <c r="CK23" i="5"/>
  <c r="CL18" i="5"/>
  <c r="CK25" i="5"/>
  <c r="CK27" i="5"/>
  <c r="CL20" i="5"/>
  <c r="CL21" i="5"/>
  <c r="CL23" i="5"/>
  <c r="CM18" i="5"/>
  <c r="CL25" i="5"/>
  <c r="CL27" i="5"/>
  <c r="CM20" i="5"/>
  <c r="CM21" i="5"/>
  <c r="CM23" i="5"/>
  <c r="CN18" i="5"/>
  <c r="CM25" i="5"/>
  <c r="CM27" i="5"/>
  <c r="CN20" i="5"/>
  <c r="CN21" i="5"/>
  <c r="CN23" i="5"/>
  <c r="CO18" i="5"/>
  <c r="CN25" i="5"/>
  <c r="CN27" i="5"/>
  <c r="CO20" i="5"/>
  <c r="CO21" i="5"/>
  <c r="CO23" i="5"/>
  <c r="CO25" i="5"/>
  <c r="CO27" i="5"/>
  <c r="N65" i="5"/>
  <c r="N67" i="5"/>
  <c r="N70" i="5"/>
  <c r="O65" i="5"/>
  <c r="N72" i="5"/>
  <c r="N74" i="5"/>
  <c r="O67" i="5"/>
  <c r="O69" i="5"/>
  <c r="O70" i="5"/>
  <c r="P65" i="5"/>
  <c r="O72" i="5"/>
  <c r="O74" i="5"/>
  <c r="P67" i="5"/>
  <c r="P69" i="5"/>
  <c r="P70" i="5"/>
  <c r="Q65" i="5"/>
  <c r="P72" i="5"/>
  <c r="P74" i="5"/>
  <c r="Q67" i="5"/>
  <c r="Q69" i="5"/>
  <c r="Q70" i="5"/>
  <c r="R65" i="5"/>
  <c r="Q72" i="5"/>
  <c r="Q74" i="5"/>
  <c r="R67" i="5"/>
  <c r="R69" i="5"/>
  <c r="R70" i="5"/>
  <c r="S65" i="5"/>
  <c r="R72" i="5"/>
  <c r="R74" i="5"/>
  <c r="S67" i="5"/>
  <c r="S69" i="5"/>
  <c r="S70" i="5"/>
  <c r="T65" i="5"/>
  <c r="S72" i="5"/>
  <c r="S74" i="5"/>
  <c r="T67" i="5"/>
  <c r="T69" i="5"/>
  <c r="T70" i="5"/>
  <c r="U65" i="5"/>
  <c r="T72" i="5"/>
  <c r="T74" i="5"/>
  <c r="U67" i="5"/>
  <c r="U69" i="5"/>
  <c r="U70" i="5"/>
  <c r="V65" i="5"/>
  <c r="U72" i="5"/>
  <c r="U74" i="5"/>
  <c r="V67" i="5"/>
  <c r="V69" i="5"/>
  <c r="V70" i="5"/>
  <c r="W65" i="5"/>
  <c r="V72" i="5"/>
  <c r="V74" i="5"/>
  <c r="W67" i="5"/>
  <c r="W69" i="5"/>
  <c r="W70" i="5"/>
  <c r="X65" i="5"/>
  <c r="W72" i="5"/>
  <c r="W74" i="5"/>
  <c r="X67" i="5"/>
  <c r="X69" i="5"/>
  <c r="X70" i="5"/>
  <c r="Y65" i="5"/>
  <c r="X72" i="5"/>
  <c r="X74" i="5"/>
  <c r="Y67" i="5"/>
  <c r="Y69" i="5"/>
  <c r="Y70" i="5"/>
  <c r="Z65" i="5"/>
  <c r="Y72" i="5"/>
  <c r="Y74" i="5"/>
  <c r="Z67" i="5"/>
  <c r="Z69" i="5"/>
  <c r="Z70" i="5"/>
  <c r="AA65" i="5"/>
  <c r="Z72" i="5"/>
  <c r="Z74" i="5"/>
  <c r="AA67" i="5"/>
  <c r="AA69" i="5"/>
  <c r="AA70" i="5"/>
  <c r="AB65" i="5"/>
  <c r="AA72" i="5"/>
  <c r="AA74" i="5"/>
  <c r="AB67" i="5"/>
  <c r="AB69" i="5"/>
  <c r="AB70" i="5"/>
  <c r="AC65" i="5"/>
  <c r="AB72" i="5"/>
  <c r="AB74" i="5"/>
  <c r="AC67" i="5"/>
  <c r="AC69" i="5"/>
  <c r="AC70" i="5"/>
  <c r="AD65" i="5"/>
  <c r="AC72" i="5"/>
  <c r="AC74" i="5"/>
  <c r="AD67" i="5"/>
  <c r="AD69" i="5"/>
  <c r="AD70" i="5"/>
  <c r="AE65" i="5"/>
  <c r="AD72" i="5"/>
  <c r="AD74" i="5"/>
  <c r="AE67" i="5"/>
  <c r="AE69" i="5"/>
  <c r="AE70" i="5"/>
  <c r="AF65" i="5"/>
  <c r="AE72" i="5"/>
  <c r="AE74" i="5"/>
  <c r="AF67" i="5"/>
  <c r="AF69" i="5"/>
  <c r="AF70" i="5"/>
  <c r="AG65" i="5"/>
  <c r="AF72" i="5"/>
  <c r="AF74" i="5"/>
  <c r="AG67" i="5"/>
  <c r="AG69" i="5"/>
  <c r="AG70" i="5"/>
  <c r="AH65" i="5"/>
  <c r="AG72" i="5"/>
  <c r="AG74" i="5"/>
  <c r="AH67" i="5"/>
  <c r="AH69" i="5"/>
  <c r="AH70" i="5"/>
  <c r="AI65" i="5"/>
  <c r="AH72" i="5"/>
  <c r="AH74" i="5"/>
  <c r="AI67" i="5"/>
  <c r="AI69" i="5"/>
  <c r="AI70" i="5"/>
  <c r="AJ65" i="5"/>
  <c r="AI72" i="5"/>
  <c r="AI74" i="5"/>
  <c r="AJ67" i="5"/>
  <c r="AJ69" i="5"/>
  <c r="AJ70" i="5"/>
  <c r="AK65" i="5"/>
  <c r="AJ72" i="5"/>
  <c r="AJ74" i="5"/>
  <c r="AK67" i="5"/>
  <c r="AK69" i="5"/>
  <c r="AK70" i="5"/>
  <c r="AL65" i="5"/>
  <c r="AK72" i="5"/>
  <c r="AK74" i="5"/>
  <c r="AL67" i="5"/>
  <c r="AL69" i="5"/>
  <c r="AL70" i="5"/>
  <c r="AM65" i="5"/>
  <c r="AL72" i="5"/>
  <c r="AL74" i="5"/>
  <c r="AM67" i="5"/>
  <c r="AM69" i="5"/>
  <c r="AM70" i="5"/>
  <c r="AN65" i="5"/>
  <c r="AM72" i="5"/>
  <c r="AM74" i="5"/>
  <c r="AN67" i="5"/>
  <c r="AN69" i="5"/>
  <c r="AN70" i="5"/>
  <c r="AO65" i="5"/>
  <c r="AN72" i="5"/>
  <c r="AN74" i="5"/>
  <c r="AO67" i="5"/>
  <c r="AO69" i="5"/>
  <c r="AO70" i="5"/>
  <c r="AP65" i="5"/>
  <c r="AO72" i="5"/>
  <c r="AO74" i="5"/>
  <c r="AP67" i="5"/>
  <c r="AP69" i="5"/>
  <c r="AP70" i="5"/>
  <c r="AQ65" i="5"/>
  <c r="AP72" i="5"/>
  <c r="AP74" i="5"/>
  <c r="AQ67" i="5"/>
  <c r="AQ69" i="5"/>
  <c r="AQ70" i="5"/>
  <c r="AR65" i="5"/>
  <c r="AQ72" i="5"/>
  <c r="AQ74" i="5"/>
  <c r="AR67" i="5"/>
  <c r="AR69" i="5"/>
  <c r="AR70" i="5"/>
  <c r="AS65" i="5"/>
  <c r="AR72" i="5"/>
  <c r="AR74" i="5"/>
  <c r="AS67" i="5"/>
  <c r="AS69" i="5"/>
  <c r="AS70" i="5"/>
  <c r="AT65" i="5"/>
  <c r="AS72" i="5"/>
  <c r="AS74" i="5"/>
  <c r="AT67" i="5"/>
  <c r="AT69" i="5"/>
  <c r="AT70" i="5"/>
  <c r="AU65" i="5"/>
  <c r="AT72" i="5"/>
  <c r="AT74" i="5"/>
  <c r="AU67" i="5"/>
  <c r="AU69" i="5"/>
  <c r="AU70" i="5"/>
  <c r="AV65" i="5"/>
  <c r="AU72" i="5"/>
  <c r="AU74" i="5"/>
  <c r="AV67" i="5"/>
  <c r="AV69" i="5"/>
  <c r="AV70" i="5"/>
  <c r="AW65" i="5"/>
  <c r="AV72" i="5"/>
  <c r="AV74" i="5"/>
  <c r="AW67" i="5"/>
  <c r="AW69" i="5"/>
  <c r="AW70" i="5"/>
  <c r="AX65" i="5"/>
  <c r="AW72" i="5"/>
  <c r="AW74" i="5"/>
  <c r="AX67" i="5"/>
  <c r="AX69" i="5"/>
  <c r="AX70" i="5"/>
  <c r="AY65" i="5"/>
  <c r="AX72" i="5"/>
  <c r="AX74" i="5"/>
  <c r="AY67" i="5"/>
  <c r="AY69" i="5"/>
  <c r="AY70" i="5"/>
  <c r="AZ65" i="5"/>
  <c r="AY72" i="5"/>
  <c r="AY74" i="5"/>
  <c r="AZ67" i="5"/>
  <c r="AZ69" i="5"/>
  <c r="AZ70" i="5"/>
  <c r="BA65" i="5"/>
  <c r="AZ72" i="5"/>
  <c r="AZ74" i="5"/>
  <c r="BA67" i="5"/>
  <c r="BA69" i="5"/>
  <c r="BA70" i="5"/>
  <c r="BB65" i="5"/>
  <c r="BA72" i="5"/>
  <c r="BA74" i="5"/>
  <c r="BB67" i="5"/>
  <c r="BB69" i="5"/>
  <c r="BB70" i="5"/>
  <c r="BC65" i="5"/>
  <c r="BB72" i="5"/>
  <c r="BB74" i="5"/>
  <c r="BC67" i="5"/>
  <c r="BC69" i="5"/>
  <c r="BC70" i="5"/>
  <c r="BD65" i="5"/>
  <c r="BC72" i="5"/>
  <c r="BC74" i="5"/>
  <c r="BD67" i="5"/>
  <c r="BD69" i="5"/>
  <c r="BD70" i="5"/>
  <c r="BE65" i="5"/>
  <c r="BD72" i="5"/>
  <c r="BD74" i="5"/>
  <c r="BE67" i="5"/>
  <c r="BE69" i="5"/>
  <c r="BE70" i="5"/>
  <c r="BF65" i="5"/>
  <c r="BE72" i="5"/>
  <c r="BE74" i="5"/>
  <c r="BF67" i="5"/>
  <c r="BF69" i="5"/>
  <c r="BF70" i="5"/>
  <c r="BG65" i="5"/>
  <c r="BF72" i="5"/>
  <c r="BF74" i="5"/>
  <c r="BG67" i="5"/>
  <c r="BG69" i="5"/>
  <c r="BG70" i="5"/>
  <c r="BH65" i="5"/>
  <c r="BG72" i="5"/>
  <c r="BG74" i="5"/>
  <c r="BH67" i="5"/>
  <c r="BH69" i="5"/>
  <c r="BH70" i="5"/>
  <c r="BI65" i="5"/>
  <c r="BH72" i="5"/>
  <c r="BH74" i="5"/>
  <c r="BI67" i="5"/>
  <c r="BI69" i="5"/>
  <c r="BI70" i="5"/>
  <c r="BJ65" i="5"/>
  <c r="BI72" i="5"/>
  <c r="BI74" i="5"/>
  <c r="BJ67" i="5"/>
  <c r="BJ69" i="5"/>
  <c r="BJ70" i="5"/>
  <c r="BK65" i="5"/>
  <c r="BJ72" i="5"/>
  <c r="BJ74" i="5"/>
  <c r="BK67" i="5"/>
  <c r="BK69" i="5"/>
  <c r="BK70" i="5"/>
  <c r="BL65" i="5"/>
  <c r="BK72" i="5"/>
  <c r="BK74" i="5"/>
  <c r="BL67" i="5"/>
  <c r="BL69" i="5"/>
  <c r="BL70" i="5"/>
  <c r="BM65" i="5"/>
  <c r="BL72" i="5"/>
  <c r="BL74" i="5"/>
  <c r="BM67" i="5"/>
  <c r="BM69" i="5"/>
  <c r="BM70" i="5"/>
  <c r="BN65" i="5"/>
  <c r="BM72" i="5"/>
  <c r="BM74" i="5"/>
  <c r="BN67" i="5"/>
  <c r="BN69" i="5"/>
  <c r="BN70" i="5"/>
  <c r="BO65" i="5"/>
  <c r="BN72" i="5"/>
  <c r="BN74" i="5"/>
  <c r="BO67" i="5"/>
  <c r="BO69" i="5"/>
  <c r="BO70" i="5"/>
  <c r="BP65" i="5"/>
  <c r="BO72" i="5"/>
  <c r="BO74" i="5"/>
  <c r="BP67" i="5"/>
  <c r="BP69" i="5"/>
  <c r="BP70" i="5"/>
  <c r="BQ65" i="5"/>
  <c r="BP72" i="5"/>
  <c r="BP74" i="5"/>
  <c r="BQ67" i="5"/>
  <c r="BQ69" i="5"/>
  <c r="BQ70" i="5"/>
  <c r="BR65" i="5"/>
  <c r="BQ72" i="5"/>
  <c r="BQ74" i="5"/>
  <c r="BR67" i="5"/>
  <c r="BR69" i="5"/>
  <c r="BR70" i="5"/>
  <c r="BS65" i="5"/>
  <c r="BR72" i="5"/>
  <c r="BR74" i="5"/>
  <c r="BS67" i="5"/>
  <c r="BS69" i="5"/>
  <c r="BS70" i="5"/>
  <c r="BT65" i="5"/>
  <c r="BS72" i="5"/>
  <c r="BS74" i="5"/>
  <c r="BT67" i="5"/>
  <c r="BT69" i="5"/>
  <c r="BT70" i="5"/>
  <c r="BU65" i="5"/>
  <c r="BT72" i="5"/>
  <c r="BT74" i="5"/>
  <c r="BU67" i="5"/>
  <c r="BU69" i="5"/>
  <c r="BU70" i="5"/>
  <c r="BV65" i="5"/>
  <c r="BU72" i="5"/>
  <c r="BU74" i="5"/>
  <c r="BV67" i="5"/>
  <c r="BV69" i="5"/>
  <c r="BV70" i="5"/>
  <c r="BW65" i="5"/>
  <c r="BV72" i="5"/>
  <c r="BV74" i="5"/>
  <c r="BW67" i="5"/>
  <c r="BW69" i="5"/>
  <c r="BW70" i="5"/>
  <c r="BX65" i="5"/>
  <c r="BW72" i="5"/>
  <c r="BW74" i="5"/>
  <c r="BX67" i="5"/>
  <c r="BX69" i="5"/>
  <c r="BX70" i="5"/>
  <c r="BY65" i="5"/>
  <c r="BX72" i="5"/>
  <c r="BX74" i="5"/>
  <c r="BY67" i="5"/>
  <c r="BY69" i="5"/>
  <c r="BY70" i="5"/>
  <c r="BZ65" i="5"/>
  <c r="BY72" i="5"/>
  <c r="BY74" i="5"/>
  <c r="BZ67" i="5"/>
  <c r="BZ69" i="5"/>
  <c r="BZ70" i="5"/>
  <c r="CA65" i="5"/>
  <c r="BZ72" i="5"/>
  <c r="BZ74" i="5"/>
  <c r="CA67" i="5"/>
  <c r="CA69" i="5"/>
  <c r="CA70" i="5"/>
  <c r="CB65" i="5"/>
  <c r="CA72" i="5"/>
  <c r="CA74" i="5"/>
  <c r="CB67" i="5"/>
  <c r="CB69" i="5"/>
  <c r="CB70" i="5"/>
  <c r="CC65" i="5"/>
  <c r="CB72" i="5"/>
  <c r="CB74" i="5"/>
  <c r="CC67" i="5"/>
  <c r="CC69" i="5"/>
  <c r="CC70" i="5"/>
  <c r="CD65" i="5"/>
  <c r="CC72" i="5"/>
  <c r="CC74" i="5"/>
  <c r="CD67" i="5"/>
  <c r="CD69" i="5"/>
  <c r="CD70" i="5"/>
  <c r="CE65" i="5"/>
  <c r="CD72" i="5"/>
  <c r="CD74" i="5"/>
  <c r="CE67" i="5"/>
  <c r="CE69" i="5"/>
  <c r="CE70" i="5"/>
  <c r="CF65" i="5"/>
  <c r="CE72" i="5"/>
  <c r="CE74" i="5"/>
  <c r="CF67" i="5"/>
  <c r="CF69" i="5"/>
  <c r="CF70" i="5"/>
  <c r="CG65" i="5"/>
  <c r="CF72" i="5"/>
  <c r="CF74" i="5"/>
  <c r="CG67" i="5"/>
  <c r="CG69" i="5"/>
  <c r="CG70" i="5"/>
  <c r="CH65" i="5"/>
  <c r="CG72" i="5"/>
  <c r="CG74" i="5"/>
  <c r="CH67" i="5"/>
  <c r="CH69" i="5"/>
  <c r="CH70" i="5"/>
  <c r="CI65" i="5"/>
  <c r="CH72" i="5"/>
  <c r="CH74" i="5"/>
  <c r="CI67" i="5"/>
  <c r="CI69" i="5"/>
  <c r="CI70" i="5"/>
  <c r="CJ65" i="5"/>
  <c r="CI72" i="5"/>
  <c r="CI74" i="5"/>
  <c r="CJ67" i="5"/>
  <c r="CJ69" i="5"/>
  <c r="CJ70" i="5"/>
  <c r="CK65" i="5"/>
  <c r="CJ72" i="5"/>
  <c r="CJ74" i="5"/>
  <c r="CK67" i="5"/>
  <c r="CK69" i="5"/>
  <c r="CK70" i="5"/>
  <c r="CL65" i="5"/>
  <c r="CK72" i="5"/>
  <c r="CK74" i="5"/>
  <c r="CL67" i="5"/>
  <c r="CL69" i="5"/>
  <c r="CL70" i="5"/>
  <c r="CM65" i="5"/>
  <c r="CL72" i="5"/>
  <c r="CL74" i="5"/>
  <c r="CM67" i="5"/>
  <c r="CM69" i="5"/>
  <c r="CM70" i="5"/>
  <c r="CN65" i="5"/>
  <c r="CM72" i="5"/>
  <c r="CM74" i="5"/>
  <c r="CN67" i="5"/>
  <c r="CN69" i="5"/>
  <c r="CN70" i="5"/>
  <c r="CO65" i="5"/>
  <c r="CN72" i="5"/>
  <c r="CN74" i="5"/>
  <c r="CO67" i="5"/>
  <c r="CO69" i="5"/>
  <c r="CO70" i="5"/>
  <c r="CO72" i="5"/>
  <c r="CO74" i="5"/>
  <c r="N79" i="5"/>
  <c r="N6" i="5"/>
  <c r="N80" i="5"/>
  <c r="N82" i="5"/>
  <c r="N84" i="5"/>
  <c r="O79" i="5"/>
  <c r="N88" i="5"/>
  <c r="N86" i="5"/>
  <c r="N90" i="5"/>
  <c r="O6" i="5"/>
  <c r="O80" i="5"/>
  <c r="O82" i="5"/>
  <c r="O84" i="5"/>
  <c r="P79" i="5"/>
  <c r="O88" i="5"/>
  <c r="O86" i="5"/>
  <c r="O90" i="5"/>
  <c r="P6" i="5"/>
  <c r="P80" i="5"/>
  <c r="P82" i="5"/>
  <c r="P84" i="5"/>
  <c r="Q79" i="5"/>
  <c r="P88" i="5"/>
  <c r="P86" i="5"/>
  <c r="P90" i="5"/>
  <c r="Q6" i="5"/>
  <c r="Q80" i="5"/>
  <c r="Q82" i="5"/>
  <c r="Q84" i="5"/>
  <c r="R79" i="5"/>
  <c r="Q88" i="5"/>
  <c r="Q86" i="5"/>
  <c r="Q90" i="5"/>
  <c r="R6" i="5"/>
  <c r="R80" i="5"/>
  <c r="R82" i="5"/>
  <c r="R84" i="5"/>
  <c r="S79" i="5"/>
  <c r="R88" i="5"/>
  <c r="R86" i="5"/>
  <c r="R90" i="5"/>
  <c r="S6" i="5"/>
  <c r="S80" i="5"/>
  <c r="S82" i="5"/>
  <c r="S84" i="5"/>
  <c r="T79" i="5"/>
  <c r="S88" i="5"/>
  <c r="S86" i="5"/>
  <c r="S90" i="5"/>
  <c r="T6" i="5"/>
  <c r="T80" i="5"/>
  <c r="T82" i="5"/>
  <c r="T84" i="5"/>
  <c r="U79" i="5"/>
  <c r="T88" i="5"/>
  <c r="T86" i="5"/>
  <c r="T90" i="5"/>
  <c r="U6" i="5"/>
  <c r="U80" i="5"/>
  <c r="U82" i="5"/>
  <c r="U84" i="5"/>
  <c r="V79" i="5"/>
  <c r="U88" i="5"/>
  <c r="U86" i="5"/>
  <c r="U90" i="5"/>
  <c r="V6" i="5"/>
  <c r="V80" i="5"/>
  <c r="V82" i="5"/>
  <c r="V84" i="5"/>
  <c r="W79" i="5"/>
  <c r="V88" i="5"/>
  <c r="V86" i="5"/>
  <c r="V90" i="5"/>
  <c r="W6" i="5"/>
  <c r="W80" i="5"/>
  <c r="W82" i="5"/>
  <c r="W84" i="5"/>
  <c r="X79" i="5"/>
  <c r="W88" i="5"/>
  <c r="W86" i="5"/>
  <c r="W90" i="5"/>
  <c r="X6" i="5"/>
  <c r="X80" i="5"/>
  <c r="X82" i="5"/>
  <c r="X84" i="5"/>
  <c r="Y79" i="5"/>
  <c r="X88" i="5"/>
  <c r="X86" i="5"/>
  <c r="X90" i="5"/>
  <c r="Y6" i="5"/>
  <c r="Y80" i="5"/>
  <c r="Y82" i="5"/>
  <c r="Y84" i="5"/>
  <c r="Z79" i="5"/>
  <c r="Y88" i="5"/>
  <c r="Y86" i="5"/>
  <c r="Y90" i="5"/>
  <c r="Z6" i="5"/>
  <c r="Z80" i="5"/>
  <c r="Z82" i="5"/>
  <c r="Z84" i="5"/>
  <c r="AA79" i="5"/>
  <c r="Z88" i="5"/>
  <c r="Z86" i="5"/>
  <c r="Z90" i="5"/>
  <c r="AA6" i="5"/>
  <c r="AA80" i="5"/>
  <c r="AA82" i="5"/>
  <c r="AA84" i="5"/>
  <c r="AB79" i="5"/>
  <c r="AA88" i="5"/>
  <c r="AA86" i="5"/>
  <c r="AA90" i="5"/>
  <c r="AB6" i="5"/>
  <c r="AB80" i="5"/>
  <c r="AB82" i="5"/>
  <c r="AB84" i="5"/>
  <c r="AC79" i="5"/>
  <c r="AB88" i="5"/>
  <c r="AB86" i="5"/>
  <c r="AB90" i="5"/>
  <c r="AC6" i="5"/>
  <c r="AC80" i="5"/>
  <c r="AC82" i="5"/>
  <c r="AC84" i="5"/>
  <c r="AD79" i="5"/>
  <c r="AC88" i="5"/>
  <c r="AC86" i="5"/>
  <c r="AC90" i="5"/>
  <c r="AD6" i="5"/>
  <c r="AD80" i="5"/>
  <c r="AD82" i="5"/>
  <c r="AD84" i="5"/>
  <c r="AE79" i="5"/>
  <c r="AD88" i="5"/>
  <c r="AD86" i="5"/>
  <c r="AD90" i="5"/>
  <c r="AE6" i="5"/>
  <c r="AE80" i="5"/>
  <c r="AE82" i="5"/>
  <c r="AE84" i="5"/>
  <c r="AF79" i="5"/>
  <c r="AE88" i="5"/>
  <c r="AE86" i="5"/>
  <c r="AE90" i="5"/>
  <c r="AF6" i="5"/>
  <c r="AF80" i="5"/>
  <c r="AF82" i="5"/>
  <c r="AF84" i="5"/>
  <c r="AG79" i="5"/>
  <c r="AF88" i="5"/>
  <c r="AF86" i="5"/>
  <c r="AF90" i="5"/>
  <c r="AG6" i="5"/>
  <c r="AG80" i="5"/>
  <c r="AG82" i="5"/>
  <c r="AG84" i="5"/>
  <c r="AH79" i="5"/>
  <c r="AG88" i="5"/>
  <c r="AG86" i="5"/>
  <c r="AG90" i="5"/>
  <c r="AH6" i="5"/>
  <c r="AH80" i="5"/>
  <c r="AH82" i="5"/>
  <c r="AH84" i="5"/>
  <c r="AI79" i="5"/>
  <c r="AH88" i="5"/>
  <c r="AH86" i="5"/>
  <c r="AH90" i="5"/>
  <c r="AI6" i="5"/>
  <c r="AI80" i="5"/>
  <c r="AI82" i="5"/>
  <c r="AI84" i="5"/>
  <c r="AJ79" i="5"/>
  <c r="AI88" i="5"/>
  <c r="AI86" i="5"/>
  <c r="AI90" i="5"/>
  <c r="AJ6" i="5"/>
  <c r="AJ80" i="5"/>
  <c r="AJ82" i="5"/>
  <c r="AJ84" i="5"/>
  <c r="AK79" i="5"/>
  <c r="AJ88" i="5"/>
  <c r="AJ86" i="5"/>
  <c r="AJ90" i="5"/>
  <c r="AK6" i="5"/>
  <c r="AK80" i="5"/>
  <c r="AK82" i="5"/>
  <c r="AK84" i="5"/>
  <c r="AL79" i="5"/>
  <c r="AK88" i="5"/>
  <c r="AK86" i="5"/>
  <c r="AK90" i="5"/>
  <c r="AL6" i="5"/>
  <c r="AL80" i="5"/>
  <c r="AL82" i="5"/>
  <c r="AL84" i="5"/>
  <c r="AM79" i="5"/>
  <c r="AL88" i="5"/>
  <c r="AL86" i="5"/>
  <c r="AL90" i="5"/>
  <c r="AM6" i="5"/>
  <c r="AM80" i="5"/>
  <c r="AM82" i="5"/>
  <c r="AM84" i="5"/>
  <c r="AN79" i="5"/>
  <c r="AM88" i="5"/>
  <c r="AM86" i="5"/>
  <c r="AM90" i="5"/>
  <c r="AN6" i="5"/>
  <c r="AN80" i="5"/>
  <c r="AN82" i="5"/>
  <c r="AN84" i="5"/>
  <c r="AO79" i="5"/>
  <c r="AN88" i="5"/>
  <c r="AN86" i="5"/>
  <c r="AN90" i="5"/>
  <c r="AO6" i="5"/>
  <c r="AO80" i="5"/>
  <c r="AO82" i="5"/>
  <c r="AO84" i="5"/>
  <c r="AP79" i="5"/>
  <c r="AO88" i="5"/>
  <c r="AO86" i="5"/>
  <c r="AO90" i="5"/>
  <c r="AP6" i="5"/>
  <c r="AP80" i="5"/>
  <c r="AP82" i="5"/>
  <c r="AP84" i="5"/>
  <c r="AQ79" i="5"/>
  <c r="AP88" i="5"/>
  <c r="AP86" i="5"/>
  <c r="AP90" i="5"/>
  <c r="AQ6" i="5"/>
  <c r="AQ80" i="5"/>
  <c r="AQ82" i="5"/>
  <c r="AQ84" i="5"/>
  <c r="AR79" i="5"/>
  <c r="AQ88" i="5"/>
  <c r="AQ86" i="5"/>
  <c r="AQ90" i="5"/>
  <c r="AR6" i="5"/>
  <c r="AR80" i="5"/>
  <c r="AR82" i="5"/>
  <c r="AR84" i="5"/>
  <c r="AS79" i="5"/>
  <c r="AR88" i="5"/>
  <c r="AR86" i="5"/>
  <c r="AR90" i="5"/>
  <c r="AS6" i="5"/>
  <c r="AS80" i="5"/>
  <c r="AS82" i="5"/>
  <c r="AS84" i="5"/>
  <c r="AT79" i="5"/>
  <c r="AS88" i="5"/>
  <c r="AS86" i="5"/>
  <c r="AS90" i="5"/>
  <c r="AT6" i="5"/>
  <c r="AT80" i="5"/>
  <c r="AT82" i="5"/>
  <c r="AT84" i="5"/>
  <c r="AU79" i="5"/>
  <c r="AT88" i="5"/>
  <c r="AT86" i="5"/>
  <c r="AT90" i="5"/>
  <c r="AU6" i="5"/>
  <c r="AU80" i="5"/>
  <c r="AU82" i="5"/>
  <c r="AU84" i="5"/>
  <c r="AV79" i="5"/>
  <c r="AU88" i="5"/>
  <c r="AU86" i="5"/>
  <c r="AU90" i="5"/>
  <c r="AV6" i="5"/>
  <c r="AV80" i="5"/>
  <c r="AV82" i="5"/>
  <c r="AV84" i="5"/>
  <c r="AW79" i="5"/>
  <c r="AV88" i="5"/>
  <c r="AV86" i="5"/>
  <c r="AV90" i="5"/>
  <c r="AW6" i="5"/>
  <c r="AW80" i="5"/>
  <c r="AW82" i="5"/>
  <c r="AW84" i="5"/>
  <c r="AX79" i="5"/>
  <c r="AW88" i="5"/>
  <c r="AW86" i="5"/>
  <c r="AW90" i="5"/>
  <c r="AX6" i="5"/>
  <c r="AX80" i="5"/>
  <c r="AX82" i="5"/>
  <c r="AX84" i="5"/>
  <c r="AY79" i="5"/>
  <c r="AX88" i="5"/>
  <c r="AX86" i="5"/>
  <c r="AX90" i="5"/>
  <c r="AY6" i="5"/>
  <c r="AY80" i="5"/>
  <c r="AY82" i="5"/>
  <c r="AY84" i="5"/>
  <c r="AZ79" i="5"/>
  <c r="AY88" i="5"/>
  <c r="AY86" i="5"/>
  <c r="AY90" i="5"/>
  <c r="AZ6" i="5"/>
  <c r="AZ80" i="5"/>
  <c r="AZ82" i="5"/>
  <c r="AZ84" i="5"/>
  <c r="BA79" i="5"/>
  <c r="AZ88" i="5"/>
  <c r="AZ86" i="5"/>
  <c r="AZ90" i="5"/>
  <c r="BA6" i="5"/>
  <c r="BA80" i="5"/>
  <c r="BA82" i="5"/>
  <c r="BA84" i="5"/>
  <c r="BB79" i="5"/>
  <c r="BA88" i="5"/>
  <c r="BA86" i="5"/>
  <c r="BA90" i="5"/>
  <c r="BB6" i="5"/>
  <c r="BB80" i="5"/>
  <c r="BB82" i="5"/>
  <c r="BB84" i="5"/>
  <c r="BC79" i="5"/>
  <c r="BB88" i="5"/>
  <c r="BB86" i="5"/>
  <c r="BB90" i="5"/>
  <c r="BC6" i="5"/>
  <c r="BC80" i="5"/>
  <c r="BC82" i="5"/>
  <c r="BC84" i="5"/>
  <c r="BD79" i="5"/>
  <c r="BC88" i="5"/>
  <c r="BC86" i="5"/>
  <c r="BC90" i="5"/>
  <c r="BD6" i="5"/>
  <c r="BD80" i="5"/>
  <c r="BD82" i="5"/>
  <c r="BD84" i="5"/>
  <c r="BE79" i="5"/>
  <c r="BD88" i="5"/>
  <c r="BD86" i="5"/>
  <c r="BD90" i="5"/>
  <c r="BE6" i="5"/>
  <c r="BE80" i="5"/>
  <c r="BE82" i="5"/>
  <c r="BE84" i="5"/>
  <c r="BF79" i="5"/>
  <c r="BE88" i="5"/>
  <c r="BE86" i="5"/>
  <c r="BE90" i="5"/>
  <c r="BF6" i="5"/>
  <c r="BF80" i="5"/>
  <c r="BF82" i="5"/>
  <c r="BF84" i="5"/>
  <c r="BG79" i="5"/>
  <c r="BF88" i="5"/>
  <c r="BF86" i="5"/>
  <c r="BF90" i="5"/>
  <c r="BG6" i="5"/>
  <c r="BG80" i="5"/>
  <c r="BG82" i="5"/>
  <c r="BG84" i="5"/>
  <c r="BH79" i="5"/>
  <c r="BG88" i="5"/>
  <c r="BG86" i="5"/>
  <c r="BG90" i="5"/>
  <c r="BH6" i="5"/>
  <c r="BH80" i="5"/>
  <c r="BH82" i="5"/>
  <c r="BH84" i="5"/>
  <c r="BI79" i="5"/>
  <c r="BH88" i="5"/>
  <c r="BH86" i="5"/>
  <c r="BH90" i="5"/>
  <c r="BI6" i="5"/>
  <c r="BI80" i="5"/>
  <c r="BI82" i="5"/>
  <c r="BI84" i="5"/>
  <c r="BJ79" i="5"/>
  <c r="BI88" i="5"/>
  <c r="BI86" i="5"/>
  <c r="BI90" i="5"/>
  <c r="BJ6" i="5"/>
  <c r="BJ80" i="5"/>
  <c r="BJ82" i="5"/>
  <c r="BJ84" i="5"/>
  <c r="BK79" i="5"/>
  <c r="BJ88" i="5"/>
  <c r="BJ86" i="5"/>
  <c r="BJ90" i="5"/>
  <c r="BK6" i="5"/>
  <c r="BK80" i="5"/>
  <c r="BK82" i="5"/>
  <c r="BK84" i="5"/>
  <c r="BL79" i="5"/>
  <c r="BK88" i="5"/>
  <c r="BK86" i="5"/>
  <c r="BK90" i="5"/>
  <c r="BL6" i="5"/>
  <c r="BL80" i="5"/>
  <c r="BL82" i="5"/>
  <c r="BL84" i="5"/>
  <c r="BM79" i="5"/>
  <c r="BL88" i="5"/>
  <c r="BL86" i="5"/>
  <c r="BL90" i="5"/>
  <c r="BM6" i="5"/>
  <c r="BM80" i="5"/>
  <c r="BM82" i="5"/>
  <c r="BM84" i="5"/>
  <c r="BN79" i="5"/>
  <c r="BM88" i="5"/>
  <c r="BM86" i="5"/>
  <c r="BM90" i="5"/>
  <c r="BN6" i="5"/>
  <c r="BN80" i="5"/>
  <c r="BN82" i="5"/>
  <c r="BN84" i="5"/>
  <c r="BO79" i="5"/>
  <c r="BN88" i="5"/>
  <c r="BN86" i="5"/>
  <c r="BN90" i="5"/>
  <c r="BO6" i="5"/>
  <c r="BO80" i="5"/>
  <c r="BO82" i="5"/>
  <c r="BO84" i="5"/>
  <c r="BP79" i="5"/>
  <c r="BO88" i="5"/>
  <c r="BO86" i="5"/>
  <c r="BO90" i="5"/>
  <c r="BP6" i="5"/>
  <c r="BP80" i="5"/>
  <c r="BP82" i="5"/>
  <c r="BP84" i="5"/>
  <c r="BQ79" i="5"/>
  <c r="BP88" i="5"/>
  <c r="BP86" i="5"/>
  <c r="BP90" i="5"/>
  <c r="BQ6" i="5"/>
  <c r="BQ80" i="5"/>
  <c r="BQ82" i="5"/>
  <c r="BQ84" i="5"/>
  <c r="BR79" i="5"/>
  <c r="BQ88" i="5"/>
  <c r="BQ86" i="5"/>
  <c r="BQ90" i="5"/>
  <c r="BR6" i="5"/>
  <c r="BR80" i="5"/>
  <c r="BR82" i="5"/>
  <c r="BR84" i="5"/>
  <c r="BS79" i="5"/>
  <c r="BR88" i="5"/>
  <c r="BR86" i="5"/>
  <c r="BR90" i="5"/>
  <c r="BS6" i="5"/>
  <c r="BS80" i="5"/>
  <c r="BS82" i="5"/>
  <c r="BS84" i="5"/>
  <c r="BT79" i="5"/>
  <c r="BS88" i="5"/>
  <c r="BS86" i="5"/>
  <c r="BS90" i="5"/>
  <c r="BT6" i="5"/>
  <c r="BT80" i="5"/>
  <c r="BT82" i="5"/>
  <c r="BT84" i="5"/>
  <c r="BU79" i="5"/>
  <c r="BT88" i="5"/>
  <c r="BT86" i="5"/>
  <c r="BT90" i="5"/>
  <c r="BU6" i="5"/>
  <c r="BU80" i="5"/>
  <c r="BU82" i="5"/>
  <c r="BU84" i="5"/>
  <c r="BV79" i="5"/>
  <c r="BU88" i="5"/>
  <c r="BU86" i="5"/>
  <c r="BU90" i="5"/>
  <c r="BV6" i="5"/>
  <c r="BV80" i="5"/>
  <c r="BV82" i="5"/>
  <c r="BV84" i="5"/>
  <c r="BW79" i="5"/>
  <c r="BV88" i="5"/>
  <c r="BV86" i="5"/>
  <c r="BV90" i="5"/>
  <c r="BW6" i="5"/>
  <c r="BW80" i="5"/>
  <c r="BW82" i="5"/>
  <c r="BW84" i="5"/>
  <c r="BX79" i="5"/>
  <c r="BW88" i="5"/>
  <c r="BW86" i="5"/>
  <c r="BW90" i="5"/>
  <c r="BX6" i="5"/>
  <c r="BX80" i="5"/>
  <c r="BX82" i="5"/>
  <c r="BX84" i="5"/>
  <c r="BY79" i="5"/>
  <c r="BX88" i="5"/>
  <c r="BX86" i="5"/>
  <c r="BX90" i="5"/>
  <c r="BY6" i="5"/>
  <c r="BY80" i="5"/>
  <c r="BY82" i="5"/>
  <c r="BY84" i="5"/>
  <c r="BZ79" i="5"/>
  <c r="BY88" i="5"/>
  <c r="BY86" i="5"/>
  <c r="BY90" i="5"/>
  <c r="BZ6" i="5"/>
  <c r="BZ80" i="5"/>
  <c r="BZ82" i="5"/>
  <c r="BZ84" i="5"/>
  <c r="CA79" i="5"/>
  <c r="BZ88" i="5"/>
  <c r="BZ86" i="5"/>
  <c r="BZ90" i="5"/>
  <c r="CA6" i="5"/>
  <c r="CA80" i="5"/>
  <c r="CA82" i="5"/>
  <c r="CA84" i="5"/>
  <c r="CB79" i="5"/>
  <c r="CA88" i="5"/>
  <c r="CA86" i="5"/>
  <c r="CA90" i="5"/>
  <c r="CB6" i="5"/>
  <c r="CB80" i="5"/>
  <c r="CB82" i="5"/>
  <c r="CB84" i="5"/>
  <c r="CC79" i="5"/>
  <c r="CB88" i="5"/>
  <c r="CB86" i="5"/>
  <c r="CB90" i="5"/>
  <c r="CC6" i="5"/>
  <c r="CC80" i="5"/>
  <c r="CC82" i="5"/>
  <c r="CC84" i="5"/>
  <c r="CD79" i="5"/>
  <c r="CC88" i="5"/>
  <c r="CC86" i="5"/>
  <c r="CC90" i="5"/>
  <c r="CD6" i="5"/>
  <c r="CD80" i="5"/>
  <c r="CD82" i="5"/>
  <c r="CD84" i="5"/>
  <c r="CE79" i="5"/>
  <c r="CD88" i="5"/>
  <c r="CD86" i="5"/>
  <c r="CD90" i="5"/>
  <c r="CE6" i="5"/>
  <c r="CE80" i="5"/>
  <c r="CE82" i="5"/>
  <c r="CE84" i="5"/>
  <c r="CF79" i="5"/>
  <c r="CE88" i="5"/>
  <c r="CE86" i="5"/>
  <c r="CE90" i="5"/>
  <c r="CF6" i="5"/>
  <c r="CF80" i="5"/>
  <c r="CF82" i="5"/>
  <c r="CF84" i="5"/>
  <c r="CG79" i="5"/>
  <c r="CF88" i="5"/>
  <c r="CF86" i="5"/>
  <c r="CF90" i="5"/>
  <c r="CG6" i="5"/>
  <c r="CG80" i="5"/>
  <c r="CG82" i="5"/>
  <c r="CG84" i="5"/>
  <c r="CH79" i="5"/>
  <c r="CG88" i="5"/>
  <c r="CG86" i="5"/>
  <c r="CG90" i="5"/>
  <c r="CH6" i="5"/>
  <c r="CH80" i="5"/>
  <c r="CH82" i="5"/>
  <c r="CH84" i="5"/>
  <c r="CI79" i="5"/>
  <c r="CH88" i="5"/>
  <c r="CH86" i="5"/>
  <c r="CH90" i="5"/>
  <c r="CI6" i="5"/>
  <c r="CI80" i="5"/>
  <c r="CI82" i="5"/>
  <c r="CI84" i="5"/>
  <c r="CJ79" i="5"/>
  <c r="CI88" i="5"/>
  <c r="CI86" i="5"/>
  <c r="CI90" i="5"/>
  <c r="CJ6" i="5"/>
  <c r="CJ80" i="5"/>
  <c r="CJ82" i="5"/>
  <c r="CJ84" i="5"/>
  <c r="CK79" i="5"/>
  <c r="CJ88" i="5"/>
  <c r="CJ86" i="5"/>
  <c r="CJ90" i="5"/>
  <c r="CK6" i="5"/>
  <c r="CK80" i="5"/>
  <c r="CK82" i="5"/>
  <c r="CK84" i="5"/>
  <c r="CL79" i="5"/>
  <c r="CK88" i="5"/>
  <c r="CK86" i="5"/>
  <c r="CK90" i="5"/>
  <c r="CL6" i="5"/>
  <c r="CL80" i="5"/>
  <c r="CL82" i="5"/>
  <c r="CL84" i="5"/>
  <c r="CM79" i="5"/>
  <c r="CL88" i="5"/>
  <c r="CL86" i="5"/>
  <c r="CL90" i="5"/>
  <c r="CM6" i="5"/>
  <c r="CM80" i="5"/>
  <c r="CM82" i="5"/>
  <c r="CM84" i="5"/>
  <c r="CN79" i="5"/>
  <c r="CM88" i="5"/>
  <c r="CM86" i="5"/>
  <c r="CM90" i="5"/>
  <c r="CN6" i="5"/>
  <c r="CN80" i="5"/>
  <c r="CN82" i="5"/>
  <c r="CN84" i="5"/>
  <c r="CO79" i="5"/>
  <c r="CN88" i="5"/>
  <c r="CN86" i="5"/>
  <c r="CN90" i="5"/>
  <c r="CO6" i="5"/>
  <c r="CO80" i="5"/>
  <c r="CO82" i="5"/>
  <c r="CO84" i="5"/>
  <c r="CO88" i="5"/>
  <c r="CO86" i="5"/>
  <c r="CO90" i="5"/>
  <c r="N14" i="5"/>
  <c r="M7" i="12"/>
  <c r="N6" i="12"/>
  <c r="N7" i="12"/>
  <c r="O6" i="12"/>
  <c r="O7" i="12"/>
  <c r="P6" i="12"/>
  <c r="P7" i="12"/>
  <c r="Q6" i="12"/>
  <c r="Q7" i="12"/>
  <c r="R6" i="12"/>
  <c r="R7" i="12"/>
  <c r="S6" i="12"/>
  <c r="S7" i="12"/>
  <c r="T6" i="12"/>
  <c r="T7" i="12"/>
  <c r="U6" i="12"/>
  <c r="U7" i="12"/>
  <c r="V6" i="12"/>
  <c r="V7" i="12"/>
  <c r="W6" i="12"/>
  <c r="W7" i="12"/>
  <c r="X6" i="12"/>
  <c r="X7" i="12"/>
  <c r="Y6" i="12"/>
  <c r="Y7" i="12"/>
  <c r="Z6" i="12"/>
  <c r="Z7" i="12"/>
  <c r="AA6" i="12"/>
  <c r="AA7" i="12"/>
  <c r="AB6" i="12"/>
  <c r="AB7" i="12"/>
  <c r="AC6" i="12"/>
  <c r="AC7" i="12"/>
  <c r="AD6" i="12"/>
  <c r="AD7" i="12"/>
  <c r="AE6" i="12"/>
  <c r="AE7" i="12"/>
  <c r="AF6" i="12"/>
  <c r="AF7" i="12"/>
  <c r="AG6" i="12"/>
  <c r="AG7" i="12"/>
  <c r="AH6" i="12"/>
  <c r="AH7" i="12"/>
  <c r="AI6" i="12"/>
  <c r="AI7" i="12"/>
  <c r="AJ6" i="12"/>
  <c r="AJ7" i="12"/>
  <c r="AK6" i="12"/>
  <c r="AK7" i="12"/>
  <c r="AL6" i="12"/>
  <c r="AL7" i="12"/>
  <c r="AM6" i="12"/>
  <c r="AM7" i="12"/>
  <c r="AN6" i="12"/>
  <c r="AN7" i="12"/>
  <c r="AO6" i="12"/>
  <c r="AO7" i="12"/>
  <c r="AP6" i="12"/>
  <c r="AP7" i="12"/>
  <c r="AQ6" i="12"/>
  <c r="AQ7" i="12"/>
  <c r="AR6" i="12"/>
  <c r="AR7" i="12"/>
  <c r="AS6" i="12"/>
  <c r="AS7" i="12"/>
  <c r="AT6" i="12"/>
  <c r="AT7" i="12"/>
  <c r="AU6" i="12"/>
  <c r="AU7" i="12"/>
  <c r="AV6" i="12"/>
  <c r="AV7" i="12"/>
  <c r="AW6" i="12"/>
  <c r="AW7" i="12"/>
  <c r="AX6" i="12"/>
  <c r="AX7" i="12"/>
  <c r="AY6" i="12"/>
  <c r="AY7" i="12"/>
  <c r="AZ6" i="12"/>
  <c r="AZ7" i="12"/>
  <c r="BA6" i="12"/>
  <c r="BA7" i="12"/>
  <c r="BB6" i="12"/>
  <c r="BB7" i="12"/>
  <c r="BC6" i="12"/>
  <c r="BC7" i="12"/>
  <c r="BD6" i="12"/>
  <c r="BD7" i="12"/>
  <c r="BE6" i="12"/>
  <c r="BE7" i="12"/>
  <c r="BF6" i="12"/>
  <c r="BF7" i="12"/>
  <c r="BG6" i="12"/>
  <c r="BG7" i="12"/>
  <c r="BH6" i="12"/>
  <c r="BH7" i="12"/>
  <c r="BI6" i="12"/>
  <c r="BI7" i="12"/>
  <c r="BJ6" i="12"/>
  <c r="BJ7" i="12"/>
  <c r="BK6" i="12"/>
  <c r="BK7" i="12"/>
  <c r="BL6" i="12"/>
  <c r="BL7" i="12"/>
  <c r="BM6" i="12"/>
  <c r="BM7" i="12"/>
  <c r="BN6" i="12"/>
  <c r="BN7" i="12"/>
  <c r="BO6" i="12"/>
  <c r="BO7" i="12"/>
  <c r="BP6" i="12"/>
  <c r="BP7" i="12"/>
  <c r="BQ6" i="12"/>
  <c r="BQ7" i="12"/>
  <c r="BR6" i="12"/>
  <c r="BR7" i="12"/>
  <c r="BS6" i="12"/>
  <c r="BS7" i="12"/>
  <c r="BT6" i="12"/>
  <c r="BT7" i="12"/>
  <c r="BU6" i="12"/>
  <c r="BU7" i="12"/>
  <c r="BV6" i="12"/>
  <c r="BV7" i="12"/>
  <c r="BW6" i="12"/>
  <c r="BW7" i="12"/>
  <c r="BX6" i="12"/>
  <c r="BX7" i="12"/>
  <c r="BY6" i="12"/>
  <c r="BY7" i="12"/>
  <c r="BZ6" i="12"/>
  <c r="BZ7" i="12"/>
  <c r="CA6" i="12"/>
  <c r="CA7" i="12"/>
  <c r="CB6" i="12"/>
  <c r="CB7" i="12"/>
  <c r="CC6" i="12"/>
  <c r="CC7" i="12"/>
  <c r="CD6" i="12"/>
  <c r="CD7" i="12"/>
  <c r="CE6" i="12"/>
  <c r="CE7" i="12"/>
  <c r="CF6" i="12"/>
  <c r="CF7" i="12"/>
  <c r="CG6" i="12"/>
  <c r="CG7" i="12"/>
  <c r="CH6" i="12"/>
  <c r="CH7" i="12"/>
  <c r="CI6" i="12"/>
  <c r="CI7" i="12"/>
  <c r="CJ6" i="12"/>
  <c r="CJ7" i="12"/>
  <c r="CK6" i="12"/>
  <c r="CK7" i="12"/>
  <c r="CL6" i="12"/>
  <c r="CL7" i="12"/>
  <c r="CM6" i="12"/>
  <c r="CM7" i="12"/>
  <c r="CN6" i="12"/>
  <c r="CN7" i="12"/>
  <c r="CO6" i="12"/>
  <c r="CO7" i="12"/>
  <c r="A11" i="12"/>
  <c r="A23" i="12"/>
  <c r="A11" i="5"/>
  <c r="A31" i="12"/>
  <c r="A37" i="12"/>
  <c r="M6" i="5"/>
  <c r="A46" i="12"/>
  <c r="A50" i="12"/>
  <c r="A82" i="12"/>
  <c r="A109" i="12"/>
  <c r="M76" i="5"/>
  <c r="M92" i="5"/>
  <c r="M94" i="5"/>
  <c r="M29" i="5"/>
  <c r="N98" i="5"/>
  <c r="P98" i="5"/>
  <c r="N120" i="5"/>
  <c r="P120" i="5"/>
  <c r="N119" i="5"/>
  <c r="P119" i="5"/>
  <c r="N118" i="5"/>
  <c r="P118" i="5"/>
  <c r="N117" i="5"/>
  <c r="P117" i="5"/>
  <c r="N116" i="5"/>
  <c r="P116" i="5"/>
  <c r="N115" i="5"/>
  <c r="P115" i="5"/>
  <c r="N114" i="5"/>
  <c r="P114" i="5"/>
  <c r="N113" i="5"/>
  <c r="P113" i="5"/>
  <c r="N112" i="5"/>
  <c r="P112" i="5"/>
  <c r="N111" i="5"/>
  <c r="P111" i="5"/>
  <c r="N110" i="5"/>
  <c r="P110" i="5"/>
  <c r="N109" i="5"/>
  <c r="P109" i="5"/>
  <c r="N108" i="5"/>
  <c r="P108" i="5"/>
  <c r="N107" i="5"/>
  <c r="P107" i="5"/>
  <c r="N106" i="5"/>
  <c r="P106" i="5"/>
  <c r="N105" i="5"/>
  <c r="P105" i="5"/>
  <c r="N104" i="5"/>
  <c r="P104" i="5"/>
  <c r="N103" i="5"/>
  <c r="P103" i="5"/>
  <c r="N102" i="5"/>
  <c r="P102" i="5"/>
  <c r="N101" i="5"/>
  <c r="P101" i="5"/>
  <c r="N100" i="5"/>
  <c r="P100" i="5"/>
  <c r="N99" i="5"/>
  <c r="P99" i="5"/>
</calcChain>
</file>

<file path=xl/sharedStrings.xml><?xml version="1.0" encoding="utf-8"?>
<sst xmlns="http://schemas.openxmlformats.org/spreadsheetml/2006/main" count="275" uniqueCount="89">
  <si>
    <t>Units</t>
  </si>
  <si>
    <t>Sum</t>
  </si>
  <si>
    <t>End Sheet</t>
  </si>
  <si>
    <t>[%]</t>
  </si>
  <si>
    <t>Workings</t>
  </si>
  <si>
    <t>[$]</t>
  </si>
  <si>
    <t>Period Start</t>
  </si>
  <si>
    <t>Period End</t>
  </si>
  <si>
    <t>Formats</t>
  </si>
  <si>
    <t>Formatting Legend</t>
  </si>
  <si>
    <t>User Variable Assumption (0 decimal places)</t>
  </si>
  <si>
    <t>User Variable Assumption (2 decimal places)</t>
  </si>
  <si>
    <t>User Variable Assumption (percentage)</t>
  </si>
  <si>
    <t>User Variable Assumption (date)</t>
  </si>
  <si>
    <t>Calculation (0 decimal places)</t>
  </si>
  <si>
    <t>Calculation (2 decimal places)</t>
  </si>
  <si>
    <t>Calculation (percentage)</t>
  </si>
  <si>
    <t>Calculation (date)</t>
  </si>
  <si>
    <t>Units label</t>
  </si>
  <si>
    <t>Non Variable Assumption (0 decimal places)</t>
  </si>
  <si>
    <t>Bold Label</t>
  </si>
  <si>
    <t>Label</t>
  </si>
  <si>
    <t>Top Sheet header</t>
  </si>
  <si>
    <t>Section header</t>
  </si>
  <si>
    <t>Unique formula in row</t>
  </si>
  <si>
    <t>red font</t>
  </si>
  <si>
    <t>Calculation (negative, 0 decimal places)</t>
  </si>
  <si>
    <t>Assumptions</t>
  </si>
  <si>
    <t>Cell to be populated by model author</t>
  </si>
  <si>
    <t>[date]</t>
  </si>
  <si>
    <t>Calculations</t>
  </si>
  <si>
    <t>ModelOff 2017 - Round 1 - Section 2</t>
  </si>
  <si>
    <t>Purchase prices</t>
  </si>
  <si>
    <t>Purchase date</t>
  </si>
  <si>
    <t>Investment length</t>
  </si>
  <si>
    <t>Investment lengths</t>
  </si>
  <si>
    <t>[years]</t>
  </si>
  <si>
    <t>Overhaul</t>
  </si>
  <si>
    <t>Property 4 overhaul</t>
  </si>
  <si>
    <t>Terminal value</t>
  </si>
  <si>
    <t>Inflation global assumptions</t>
  </si>
  <si>
    <t>Indexation base date</t>
  </si>
  <si>
    <t>Revenues</t>
  </si>
  <si>
    <t>Property 1</t>
  </si>
  <si>
    <t>[#]</t>
  </si>
  <si>
    <t>[month]</t>
  </si>
  <si>
    <t>Property 2</t>
  </si>
  <si>
    <t>Property 3</t>
  </si>
  <si>
    <t>Property 4</t>
  </si>
  <si>
    <t>Property 4 post overhaul</t>
  </si>
  <si>
    <t>Costs</t>
  </si>
  <si>
    <t>Valuation</t>
  </si>
  <si>
    <t>Valuation base date</t>
  </si>
  <si>
    <t>Discount rate</t>
  </si>
  <si>
    <t>Alternative discount rate (applies to question 25 only)</t>
  </si>
  <si>
    <t>Property 4a</t>
  </si>
  <si>
    <t>Property 4b</t>
  </si>
  <si>
    <t>Amount per annum</t>
  </si>
  <si>
    <t>Payments per year</t>
  </si>
  <si>
    <t>Month of first payment</t>
  </si>
  <si>
    <t>Indexation rate</t>
  </si>
  <si>
    <t>Percentage of revenues</t>
  </si>
  <si>
    <t>Payment 1</t>
  </si>
  <si>
    <t>Payment month 1</t>
  </si>
  <si>
    <t>Payment 2</t>
  </si>
  <si>
    <t>Payment month 2</t>
  </si>
  <si>
    <t>Date</t>
  </si>
  <si>
    <t>Cost</t>
  </si>
  <si>
    <t>Rev index</t>
  </si>
  <si>
    <t>Revenue</t>
  </si>
  <si>
    <t>Flags</t>
  </si>
  <si>
    <t>New year</t>
  </si>
  <si>
    <t>Live?</t>
  </si>
  <si>
    <t>Time since investment</t>
  </si>
  <si>
    <t>[1/0]</t>
  </si>
  <si>
    <t>Equity cash flows</t>
  </si>
  <si>
    <t>Sale income</t>
  </si>
  <si>
    <t>NPV</t>
  </si>
  <si>
    <t>Use alternative?</t>
  </si>
  <si>
    <t>Applied rate</t>
  </si>
  <si>
    <t>Payment cycle</t>
  </si>
  <si>
    <t>Cost index</t>
  </si>
  <si>
    <t>Overhauled?</t>
  </si>
  <si>
    <t>Overhaul costs</t>
  </si>
  <si>
    <t>Overhaul change in NPV</t>
  </si>
  <si>
    <t>NPV if affordable</t>
  </si>
  <si>
    <t>Max investment</t>
  </si>
  <si>
    <t>Affordable?</t>
  </si>
  <si>
    <t>Cost NPV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</si>
</sst>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-* #,##0_-;\-* #,##0_-;_-* &quot;-&quot;_-;_-@_-"/>
    <numFmt numFmtId="165" formatCode="_-* #,##0.00_-;\-* #,##0.00_-;_-* &quot;-&quot;??_-;_-@_-"/>
    <numFmt numFmtId="166" formatCode="_-&quot;$&quot;* #,##0_-;\-&quot;$&quot;* #,##0_-;_-&quot;$&quot;* &quot;-&quot;_-;_-@_-"/>
    <numFmt numFmtId="167" formatCode="_-&quot;$&quot;* #,##0.00_-;\-&quot;$&quot;* #,##0.00_-;_-&quot;$&quot;* &quot;-&quot;??_-;_-@_-"/>
    <numFmt numFmtId="168" formatCode="#,##0.;\-#,##0.;\-"/>
    <numFmt numFmtId="169" formatCode="#,##0_);\(#,##0\);\-"/>
    <numFmt numFmtId="170" formatCode="d\-mmm\-yy;d\-mmm\-yy;\-"/>
    <numFmt numFmtId="171" formatCode="0.00%_);\(0.00%\);\-"/>
    <numFmt numFmtId="172" formatCode="#,##0.00_);\(#,##0.00\);\-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4"/>
      <color theme="0"/>
      <name val="Arial"/>
      <family val="2"/>
    </font>
    <font>
      <sz val="10"/>
      <color rgb="FF0000FF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  <font>
      <sz val="10"/>
      <color theme="0" tint="-0.34998626667073579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65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i/>
      <sz val="10"/>
      <color theme="1"/>
      <name val="Arial"/>
      <family val="2"/>
    </font>
    <font>
      <b/>
      <sz val="10"/>
      <color theme="0" tint="-0.34998626667073579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4659260841701"/>
        <bgColor indexed="64"/>
      </patternFill>
    </fill>
    <fill>
      <patternFill patternType="solid">
        <fgColor rgb="FF004571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</borders>
  <cellStyleXfs count="62">
    <xf numFmtId="0" fontId="0" fillId="0" borderId="0"/>
    <xf numFmtId="0" fontId="4" fillId="36" borderId="0" applyNumberFormat="0" applyAlignment="0"/>
    <xf numFmtId="169" fontId="3" fillId="0" borderId="0" applyBorder="0"/>
    <xf numFmtId="0" fontId="7" fillId="0" borderId="0" applyNumberFormat="0" applyFill="0" applyBorder="0">
      <alignment horizontal="right"/>
    </xf>
    <xf numFmtId="0" fontId="8" fillId="0" borderId="0" applyNumberFormat="0" applyFill="0" applyBorder="0" applyAlignment="0" applyProtection="0"/>
    <xf numFmtId="169" fontId="9" fillId="0" borderId="0" applyBorder="0"/>
    <xf numFmtId="170" fontId="3" fillId="0" borderId="0" applyBorder="0"/>
    <xf numFmtId="4" fontId="9" fillId="2" borderId="1">
      <alignment horizontal="left"/>
    </xf>
    <xf numFmtId="171" fontId="7" fillId="4" borderId="11">
      <protection locked="0"/>
    </xf>
    <xf numFmtId="169" fontId="7" fillId="4" borderId="11">
      <protection locked="0"/>
    </xf>
    <xf numFmtId="169" fontId="7" fillId="0" borderId="12"/>
    <xf numFmtId="171" fontId="11" fillId="0" borderId="0" applyFill="0" applyBorder="0" applyAlignment="0"/>
    <xf numFmtId="0" fontId="10" fillId="0" borderId="0" applyNumberFormat="0" applyFill="0" applyBorder="0" applyAlignment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8" borderId="5" applyNumberFormat="0" applyAlignment="0" applyProtection="0"/>
    <xf numFmtId="0" fontId="22" fillId="9" borderId="6" applyNumberFormat="0" applyAlignment="0" applyProtection="0"/>
    <xf numFmtId="0" fontId="23" fillId="9" borderId="5" applyNumberFormat="0" applyAlignment="0" applyProtection="0"/>
    <xf numFmtId="0" fontId="24" fillId="0" borderId="7" applyNumberFormat="0" applyFill="0" applyAlignment="0" applyProtection="0"/>
    <xf numFmtId="0" fontId="25" fillId="10" borderId="8" applyNumberFormat="0" applyAlignment="0" applyProtection="0"/>
    <xf numFmtId="0" fontId="26" fillId="0" borderId="0" applyNumberFormat="0" applyFill="0" applyBorder="0" applyAlignment="0" applyProtection="0"/>
    <xf numFmtId="0" fontId="13" fillId="11" borderId="9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9" fillId="23" borderId="0" applyNumberFormat="0" applyBorder="0" applyAlignment="0" applyProtection="0"/>
    <xf numFmtId="0" fontId="2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9" fillId="27" borderId="0" applyNumberFormat="0" applyBorder="0" applyAlignment="0" applyProtection="0"/>
    <xf numFmtId="0" fontId="2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9" fillId="31" borderId="0" applyNumberFormat="0" applyBorder="0" applyAlignment="0" applyProtection="0"/>
    <xf numFmtId="0" fontId="2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9" fillId="35" borderId="0" applyNumberFormat="0" applyBorder="0" applyAlignment="0" applyProtection="0"/>
    <xf numFmtId="172" fontId="3" fillId="0" borderId="0" applyBorder="0"/>
    <xf numFmtId="172" fontId="7" fillId="4" borderId="11">
      <protection locked="0"/>
    </xf>
    <xf numFmtId="170" fontId="7" fillId="4" borderId="11"/>
  </cellStyleXfs>
  <cellXfs count="42">
    <xf numFmtId="0" fontId="0" fillId="0" borderId="0" xfId="0"/>
    <xf numFmtId="172" fontId="4" fillId="36" borderId="0" xfId="1" applyNumberFormat="1"/>
    <xf numFmtId="0" fontId="3" fillId="0" borderId="0" xfId="0" applyFont="1"/>
    <xf numFmtId="0" fontId="5" fillId="0" borderId="0" xfId="0" applyFont="1"/>
    <xf numFmtId="169" fontId="3" fillId="0" borderId="0" xfId="2"/>
    <xf numFmtId="169" fontId="7" fillId="0" borderId="0" xfId="3" applyNumberFormat="1">
      <alignment horizontal="right"/>
    </xf>
    <xf numFmtId="169" fontId="0" fillId="0" borderId="0" xfId="0" applyNumberFormat="1"/>
    <xf numFmtId="169" fontId="9" fillId="0" borderId="0" xfId="5"/>
    <xf numFmtId="170" fontId="3" fillId="0" borderId="0" xfId="6"/>
    <xf numFmtId="169" fontId="3" fillId="0" borderId="0" xfId="2" applyBorder="1"/>
    <xf numFmtId="4" fontId="9" fillId="2" borderId="1" xfId="7">
      <alignment horizontal="left"/>
    </xf>
    <xf numFmtId="0" fontId="3" fillId="0" borderId="0" xfId="0" applyFont="1" applyBorder="1"/>
    <xf numFmtId="0" fontId="10" fillId="0" borderId="0" xfId="0" applyFont="1"/>
    <xf numFmtId="0" fontId="7" fillId="0" borderId="0" xfId="3">
      <alignment horizontal="right"/>
    </xf>
    <xf numFmtId="171" fontId="7" fillId="4" borderId="11" xfId="8">
      <protection locked="0"/>
    </xf>
    <xf numFmtId="0" fontId="3" fillId="0" borderId="0" xfId="6" applyNumberFormat="1"/>
    <xf numFmtId="169" fontId="7" fillId="0" borderId="12" xfId="10"/>
    <xf numFmtId="171" fontId="11" fillId="0" borderId="0" xfId="11"/>
    <xf numFmtId="169" fontId="12" fillId="0" borderId="0" xfId="2" applyFont="1"/>
    <xf numFmtId="169" fontId="10" fillId="0" borderId="0" xfId="12" applyNumberFormat="1"/>
    <xf numFmtId="170" fontId="3" fillId="0" borderId="0" xfId="6" applyBorder="1"/>
    <xf numFmtId="0" fontId="3" fillId="0" borderId="0" xfId="6" applyNumberFormat="1" applyBorder="1"/>
    <xf numFmtId="169" fontId="7" fillId="4" borderId="11" xfId="9">
      <protection locked="0"/>
    </xf>
    <xf numFmtId="172" fontId="3" fillId="0" borderId="0" xfId="59"/>
    <xf numFmtId="172" fontId="3" fillId="0" borderId="0" xfId="59" applyBorder="1"/>
    <xf numFmtId="172" fontId="3" fillId="3" borderId="0" xfId="59" applyFill="1"/>
    <xf numFmtId="172" fontId="3" fillId="0" borderId="0" xfId="59" quotePrefix="1"/>
    <xf numFmtId="172" fontId="7" fillId="0" borderId="0" xfId="3" applyNumberFormat="1">
      <alignment horizontal="right"/>
    </xf>
    <xf numFmtId="172" fontId="7" fillId="4" borderId="11" xfId="60">
      <protection locked="0"/>
    </xf>
    <xf numFmtId="170" fontId="7" fillId="4" borderId="11" xfId="61"/>
    <xf numFmtId="170" fontId="12" fillId="0" borderId="0" xfId="6" applyFont="1"/>
    <xf numFmtId="169" fontId="30" fillId="0" borderId="0" xfId="2" applyFont="1"/>
    <xf numFmtId="169" fontId="9" fillId="0" borderId="0" xfId="2" applyFont="1"/>
    <xf numFmtId="0" fontId="4" fillId="37" borderId="0" xfId="1" applyFill="1"/>
    <xf numFmtId="0" fontId="2" fillId="37" borderId="0" xfId="1" applyFont="1" applyFill="1" applyAlignment="1"/>
    <xf numFmtId="0" fontId="4" fillId="37" borderId="0" xfId="1" applyFont="1" applyFill="1"/>
    <xf numFmtId="168" fontId="6" fillId="37" borderId="0" xfId="1" applyNumberFormat="1" applyFont="1" applyFill="1" applyAlignment="1">
      <alignment horizontal="left"/>
    </xf>
    <xf numFmtId="0" fontId="6" fillId="37" borderId="0" xfId="1" applyFont="1" applyFill="1"/>
    <xf numFmtId="4" fontId="9" fillId="2" borderId="1" xfId="7" applyFont="1">
      <alignment horizontal="left"/>
    </xf>
    <xf numFmtId="0" fontId="31" fillId="0" borderId="0" xfId="0" applyFont="1"/>
    <xf numFmtId="172" fontId="12" fillId="0" borderId="0" xfId="59" applyFont="1"/>
    <xf numFmtId="169" fontId="3" fillId="0" borderId="0" xfId="0" applyNumberFormat="1" applyFont="1"/>
  </cellXfs>
  <cellStyles count="62">
    <cellStyle name="20% - Accent1" xfId="36" builtinId="30" hidden="1"/>
    <cellStyle name="20% - Accent2" xfId="40" builtinId="34" hidden="1"/>
    <cellStyle name="20% - Accent3" xfId="44" builtinId="38" hidden="1"/>
    <cellStyle name="20% - Accent4" xfId="48" builtinId="42" hidden="1"/>
    <cellStyle name="20% - Accent5" xfId="52" builtinId="46" hidden="1"/>
    <cellStyle name="20% - Accent6" xfId="56" builtinId="50" hidden="1"/>
    <cellStyle name="40% - Accent1" xfId="37" builtinId="31" hidden="1"/>
    <cellStyle name="40% - Accent2" xfId="41" builtinId="35" hidden="1"/>
    <cellStyle name="40% - Accent3" xfId="45" builtinId="39" hidden="1"/>
    <cellStyle name="40% - Accent4" xfId="49" builtinId="43" hidden="1"/>
    <cellStyle name="40% - Accent5" xfId="53" builtinId="47" hidden="1"/>
    <cellStyle name="40% - Accent6" xfId="57" builtinId="51" hidden="1"/>
    <cellStyle name="60% - Accent1" xfId="38" builtinId="32" hidden="1"/>
    <cellStyle name="60% - Accent2" xfId="42" builtinId="36" hidden="1"/>
    <cellStyle name="60% - Accent3" xfId="46" builtinId="40" hidden="1"/>
    <cellStyle name="60% - Accent4" xfId="50" builtinId="44" hidden="1"/>
    <cellStyle name="60% - Accent5" xfId="54" builtinId="48" hidden="1"/>
    <cellStyle name="60% - Accent6" xfId="58" builtinId="52" hidden="1"/>
    <cellStyle name="Accent1" xfId="35" builtinId="29" hidden="1"/>
    <cellStyle name="Accent2" xfId="39" builtinId="33" hidden="1"/>
    <cellStyle name="Accent3" xfId="43" builtinId="37" hidden="1"/>
    <cellStyle name="Accent4" xfId="47" builtinId="41" hidden="1"/>
    <cellStyle name="Accent5" xfId="51" builtinId="45" hidden="1"/>
    <cellStyle name="Accent6" xfId="55" builtinId="49" hidden="1"/>
    <cellStyle name="Bad" xfId="24" builtinId="27" hidden="1"/>
    <cellStyle name="Calculation" xfId="28" builtinId="22" hidden="1"/>
    <cellStyle name="Check Cell" xfId="30" builtinId="23" hidden="1"/>
    <cellStyle name="Comma" xfId="13" builtinId="3" hidden="1"/>
    <cellStyle name="Comma [0]" xfId="14" builtinId="6" hidden="1"/>
    <cellStyle name="Currency" xfId="15" builtinId="4" hidden="1"/>
    <cellStyle name="Currency [0]" xfId="16" builtinId="7" hidden="1"/>
    <cellStyle name="Explanatory Text" xfId="33" builtinId="53" hidden="1"/>
    <cellStyle name="Good" xfId="23" builtinId="26" hidden="1"/>
    <cellStyle name="Heading 1" xfId="19" builtinId="16" hidden="1"/>
    <cellStyle name="Heading 2" xfId="20" builtinId="17" hidden="1"/>
    <cellStyle name="Heading 3" xfId="21" builtinId="18" hidden="1"/>
    <cellStyle name="Heading 4" xfId="22" builtinId="19" hidden="1"/>
    <cellStyle name="Hyperlink" xfId="4" builtinId="8" hidden="1"/>
    <cellStyle name="Input" xfId="26" builtinId="20" hidden="1"/>
    <cellStyle name="Linked Cell" xfId="29" builtinId="24" hidden="1"/>
    <cellStyle name="M Section Header" xfId="7"/>
    <cellStyle name="M TopHeader" xfId="1"/>
    <cellStyle name="M Units" xfId="3"/>
    <cellStyle name="M Wkg text" xfId="12"/>
    <cellStyle name="M-A 0dp" xfId="9"/>
    <cellStyle name="M-A 2dp" xfId="60"/>
    <cellStyle name="M-A Date" xfId="61"/>
    <cellStyle name="M-A Fixed 0dp" xfId="10"/>
    <cellStyle name="M-A Pct2dp" xfId="8"/>
    <cellStyle name="M-C 0dp Num" xfId="2"/>
    <cellStyle name="M-C 2dp Num" xfId="59"/>
    <cellStyle name="M-C Bld 0dp" xfId="5"/>
    <cellStyle name="M-C Date" xfId="6"/>
    <cellStyle name="M-C Pct 2DP" xfId="11"/>
    <cellStyle name="Neutral" xfId="25" builtinId="28" hidden="1"/>
    <cellStyle name="Normal" xfId="0" builtinId="0"/>
    <cellStyle name="Note" xfId="32" builtinId="10" hidden="1"/>
    <cellStyle name="Output" xfId="27" builtinId="21" hidden="1"/>
    <cellStyle name="Percent" xfId="17" builtinId="5" hidden="1"/>
    <cellStyle name="Title" xfId="18" builtinId="15" hidden="1"/>
    <cellStyle name="Total" xfId="34" builtinId="25" hidden="1"/>
    <cellStyle name="Warning Text" xfId="31" builtinId="11" hidden="1"/>
  </cellStyles>
  <dxfs count="0"/>
  <tableStyles count="0" defaultTableStyle="TableStyleMedium2" defaultPivotStyle="PivotStyleLight16"/>
  <colors>
    <mruColors>
      <color rgb="FF004571"/>
      <color rgb="FF0C3E72"/>
      <color rgb="FF0000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14943</xdr:colOff>
      <xdr:row>0</xdr:row>
      <xdr:rowOff>0</xdr:rowOff>
    </xdr:from>
    <xdr:to>
      <xdr:col>8</xdr:col>
      <xdr:colOff>714092</xdr:colOff>
      <xdr:row>2</xdr:row>
      <xdr:rowOff>164354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74237" y="0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14942</xdr:colOff>
      <xdr:row>0</xdr:row>
      <xdr:rowOff>1</xdr:rowOff>
    </xdr:from>
    <xdr:to>
      <xdr:col>8</xdr:col>
      <xdr:colOff>714091</xdr:colOff>
      <xdr:row>2</xdr:row>
      <xdr:rowOff>164355</xdr:rowOff>
    </xdr:to>
    <xdr:pic>
      <xdr:nvPicPr>
        <xdr:cNvPr id="6" name="Picture 5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74236" y="1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14945</xdr:colOff>
      <xdr:row>0</xdr:row>
      <xdr:rowOff>1</xdr:rowOff>
    </xdr:from>
    <xdr:to>
      <xdr:col>8</xdr:col>
      <xdr:colOff>714094</xdr:colOff>
      <xdr:row>2</xdr:row>
      <xdr:rowOff>164355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74239" y="1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0070C0"/>
    <outlinePr summaryBelow="0"/>
  </sheetPr>
  <dimension ref="A1:J49"/>
  <sheetViews>
    <sheetView showGridLines="0" zoomScale="85" zoomScaleNormal="85" zoomScalePageLayoutView="85" workbookViewId="0">
      <pane ySplit="3" topLeftCell="A4" activePane="bottomLeft" state="frozen"/>
      <selection pane="bottomLeft" activeCell="A4" sqref="A4"/>
    </sheetView>
  </sheetViews>
  <sheetFormatPr defaultColWidth="8.85546875" defaultRowHeight="12.75" x14ac:dyDescent="0.2"/>
  <cols>
    <col min="1" max="1" width="7.28515625" style="2" customWidth="1"/>
    <col min="2" max="2" width="4.7109375" style="2" customWidth="1"/>
    <col min="3" max="3" width="3.7109375" style="12" customWidth="1"/>
    <col min="4" max="4" width="40.7109375" style="12" customWidth="1"/>
    <col min="5" max="6" width="12.7109375" style="2" customWidth="1"/>
    <col min="7" max="7" width="3.7109375" style="2" customWidth="1"/>
    <col min="8" max="8" width="10.7109375" style="13" customWidth="1"/>
    <col min="9" max="9" width="12.7109375" style="2" customWidth="1"/>
    <col min="10" max="10" width="15.7109375" style="2" customWidth="1"/>
    <col min="11" max="16384" width="8.85546875" style="2"/>
  </cols>
  <sheetData>
    <row r="1" spans="1:10" ht="23.25" x14ac:dyDescent="0.35">
      <c r="A1" s="34" t="s">
        <v>31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s="3" customFormat="1" ht="18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8" customHeight="1" x14ac:dyDescent="0.25">
      <c r="A3" s="36"/>
      <c r="B3" s="33"/>
      <c r="C3" s="37" t="s">
        <v>8</v>
      </c>
      <c r="D3" s="33"/>
      <c r="E3" s="33"/>
      <c r="F3" s="33"/>
      <c r="G3" s="33"/>
      <c r="H3" s="33"/>
      <c r="I3" s="33"/>
      <c r="J3" s="33"/>
    </row>
    <row r="4" spans="1:10" s="4" customFormat="1" ht="12" customHeight="1" x14ac:dyDescent="0.2">
      <c r="F4" s="18"/>
      <c r="H4" s="5"/>
      <c r="I4" s="18"/>
    </row>
    <row r="5" spans="1:10" s="4" customFormat="1" ht="12" customHeight="1" x14ac:dyDescent="0.2">
      <c r="H5" s="5"/>
    </row>
    <row r="6" spans="1:10" s="4" customFormat="1" ht="12" customHeight="1" x14ac:dyDescent="0.2">
      <c r="H6" s="5"/>
    </row>
    <row r="7" spans="1:10" s="4" customFormat="1" ht="12" customHeight="1" x14ac:dyDescent="0.2">
      <c r="H7" s="5"/>
    </row>
    <row r="8" spans="1:10" s="4" customFormat="1" ht="12" customHeight="1" x14ac:dyDescent="0.2">
      <c r="H8" s="5"/>
    </row>
    <row r="9" spans="1:10" s="4" customFormat="1" ht="12" customHeight="1" x14ac:dyDescent="0.2">
      <c r="H9" s="5"/>
    </row>
    <row r="10" spans="1:10" s="4" customFormat="1" ht="12" customHeight="1" x14ac:dyDescent="0.2">
      <c r="E10" s="7"/>
      <c r="H10" s="5"/>
    </row>
    <row r="11" spans="1:10" ht="12" customHeight="1" x14ac:dyDescent="0.2">
      <c r="A11" s="10"/>
      <c r="B11" s="10"/>
      <c r="C11" s="10" t="s">
        <v>9</v>
      </c>
      <c r="D11" s="10"/>
      <c r="E11" s="10"/>
      <c r="F11" s="10"/>
      <c r="G11" s="10"/>
      <c r="H11" s="10"/>
      <c r="I11" s="10"/>
      <c r="J11" s="10"/>
    </row>
    <row r="12" spans="1:10" s="11" customFormat="1" ht="12" customHeight="1" x14ac:dyDescent="0.2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ht="12" customHeight="1" x14ac:dyDescent="0.2">
      <c r="A13" s="23"/>
      <c r="B13" s="23"/>
      <c r="C13" s="7"/>
      <c r="D13" s="23"/>
      <c r="E13" s="26"/>
      <c r="F13" s="23"/>
      <c r="G13" s="23"/>
      <c r="H13" s="23"/>
      <c r="I13" s="23"/>
      <c r="J13" s="23"/>
    </row>
    <row r="14" spans="1:10" ht="12" customHeight="1" x14ac:dyDescent="0.2">
      <c r="A14" s="23"/>
      <c r="B14" s="23"/>
      <c r="C14" s="23"/>
      <c r="D14" s="23" t="s">
        <v>10</v>
      </c>
      <c r="E14" s="26"/>
      <c r="F14" s="23"/>
      <c r="G14" s="23"/>
      <c r="H14" s="27"/>
      <c r="I14" s="22">
        <v>1000</v>
      </c>
      <c r="J14" s="23"/>
    </row>
    <row r="15" spans="1:10" ht="12" customHeight="1" x14ac:dyDescent="0.2">
      <c r="A15" s="23"/>
      <c r="B15" s="23"/>
      <c r="C15" s="23"/>
      <c r="D15" s="23"/>
      <c r="E15" s="26"/>
      <c r="F15" s="23"/>
      <c r="G15" s="23"/>
      <c r="H15" s="27"/>
      <c r="I15" s="23"/>
      <c r="J15" s="23"/>
    </row>
    <row r="16" spans="1:10" ht="12" customHeight="1" x14ac:dyDescent="0.2">
      <c r="A16" s="23"/>
      <c r="B16" s="23"/>
      <c r="C16" s="23"/>
      <c r="D16" s="23" t="s">
        <v>11</v>
      </c>
      <c r="E16" s="26"/>
      <c r="F16" s="23"/>
      <c r="G16" s="23"/>
      <c r="H16" s="27"/>
      <c r="I16" s="28">
        <v>1000</v>
      </c>
      <c r="J16" s="23"/>
    </row>
    <row r="17" spans="1:10" ht="12" customHeight="1" x14ac:dyDescent="0.2">
      <c r="A17" s="23"/>
      <c r="B17" s="23"/>
      <c r="C17" s="23"/>
      <c r="D17" s="23"/>
      <c r="E17" s="26"/>
      <c r="F17" s="23"/>
      <c r="G17" s="23"/>
      <c r="H17" s="23"/>
      <c r="I17" s="23"/>
      <c r="J17" s="23"/>
    </row>
    <row r="18" spans="1:10" ht="12" customHeight="1" x14ac:dyDescent="0.2">
      <c r="A18" s="23"/>
      <c r="B18" s="23"/>
      <c r="C18" s="23"/>
      <c r="D18" s="23" t="s">
        <v>12</v>
      </c>
      <c r="E18" s="26"/>
      <c r="F18" s="23"/>
      <c r="G18" s="23"/>
      <c r="H18" s="23"/>
      <c r="I18" s="14">
        <v>0.5</v>
      </c>
      <c r="J18" s="23"/>
    </row>
    <row r="19" spans="1:10" ht="12" customHeight="1" x14ac:dyDescent="0.2">
      <c r="A19" s="23"/>
      <c r="B19" s="23"/>
      <c r="C19" s="23"/>
      <c r="D19" s="23"/>
      <c r="E19" s="26"/>
      <c r="F19" s="23"/>
      <c r="G19" s="23"/>
      <c r="H19" s="23"/>
      <c r="I19" s="23"/>
      <c r="J19" s="23"/>
    </row>
    <row r="20" spans="1:10" ht="12" customHeight="1" x14ac:dyDescent="0.2">
      <c r="A20" s="23"/>
      <c r="B20" s="23"/>
      <c r="C20" s="23"/>
      <c r="D20" s="23" t="s">
        <v>13</v>
      </c>
      <c r="E20" s="26"/>
      <c r="F20" s="23"/>
      <c r="G20" s="23"/>
      <c r="H20" s="23"/>
      <c r="I20" s="29">
        <v>42369</v>
      </c>
      <c r="J20" s="23"/>
    </row>
    <row r="21" spans="1:10" ht="12" customHeight="1" x14ac:dyDescent="0.2">
      <c r="A21" s="23"/>
      <c r="B21" s="23"/>
      <c r="C21" s="23"/>
      <c r="D21" s="23"/>
      <c r="E21" s="26"/>
      <c r="F21" s="23"/>
      <c r="G21" s="23"/>
      <c r="H21" s="23"/>
      <c r="I21" s="23"/>
      <c r="J21" s="23"/>
    </row>
    <row r="22" spans="1:10" ht="12" customHeight="1" x14ac:dyDescent="0.2">
      <c r="A22" s="23"/>
      <c r="B22" s="23"/>
      <c r="C22" s="23"/>
      <c r="D22" s="23" t="s">
        <v>14</v>
      </c>
      <c r="E22" s="26"/>
      <c r="F22" s="23"/>
      <c r="G22" s="23"/>
      <c r="H22" s="23"/>
      <c r="I22" s="4">
        <v>1000</v>
      </c>
      <c r="J22" s="23"/>
    </row>
    <row r="23" spans="1:10" ht="12" customHeight="1" x14ac:dyDescent="0.2">
      <c r="A23" s="23"/>
      <c r="B23" s="23"/>
      <c r="C23" s="23"/>
      <c r="D23" s="23"/>
      <c r="E23" s="26"/>
      <c r="F23" s="23"/>
      <c r="G23" s="23"/>
      <c r="H23" s="23"/>
      <c r="I23" s="23"/>
      <c r="J23" s="23"/>
    </row>
    <row r="24" spans="1:10" ht="12" customHeight="1" x14ac:dyDescent="0.2">
      <c r="A24" s="23"/>
      <c r="B24" s="23"/>
      <c r="C24" s="23"/>
      <c r="D24" s="23" t="s">
        <v>26</v>
      </c>
      <c r="E24" s="26"/>
      <c r="F24" s="23"/>
      <c r="G24" s="23"/>
      <c r="H24" s="23"/>
      <c r="I24" s="4">
        <v>-1000</v>
      </c>
      <c r="J24" s="23"/>
    </row>
    <row r="25" spans="1:10" ht="12" customHeight="1" x14ac:dyDescent="0.2">
      <c r="A25" s="23"/>
      <c r="B25" s="23"/>
      <c r="C25" s="23"/>
      <c r="D25" s="23"/>
      <c r="E25" s="26"/>
      <c r="F25" s="23"/>
      <c r="G25" s="23"/>
      <c r="H25" s="23"/>
      <c r="I25" s="23"/>
      <c r="J25" s="23"/>
    </row>
    <row r="26" spans="1:10" ht="12" customHeight="1" x14ac:dyDescent="0.2">
      <c r="A26" s="23"/>
      <c r="B26" s="23"/>
      <c r="C26" s="23"/>
      <c r="D26" s="23" t="s">
        <v>15</v>
      </c>
      <c r="E26" s="26"/>
      <c r="F26" s="23"/>
      <c r="G26" s="23"/>
      <c r="H26" s="23"/>
      <c r="I26" s="23">
        <v>1000</v>
      </c>
      <c r="J26" s="23"/>
    </row>
    <row r="27" spans="1:10" ht="12" customHeight="1" x14ac:dyDescent="0.2">
      <c r="A27" s="23"/>
      <c r="B27" s="23"/>
      <c r="C27" s="23"/>
      <c r="D27" s="23"/>
      <c r="E27" s="26"/>
      <c r="F27" s="23"/>
      <c r="G27" s="23"/>
      <c r="H27" s="23"/>
      <c r="I27" s="23"/>
      <c r="J27" s="23"/>
    </row>
    <row r="28" spans="1:10" ht="12" customHeight="1" x14ac:dyDescent="0.2">
      <c r="A28" s="23"/>
      <c r="B28" s="23"/>
      <c r="C28" s="23"/>
      <c r="D28" s="23" t="s">
        <v>16</v>
      </c>
      <c r="E28" s="26"/>
      <c r="F28" s="23"/>
      <c r="G28" s="23"/>
      <c r="H28" s="23"/>
      <c r="I28" s="17">
        <v>0.5</v>
      </c>
      <c r="J28" s="23"/>
    </row>
    <row r="29" spans="1:10" ht="12" customHeight="1" x14ac:dyDescent="0.2">
      <c r="A29" s="23"/>
      <c r="B29" s="23"/>
      <c r="C29" s="23"/>
      <c r="D29" s="23"/>
      <c r="E29" s="26"/>
      <c r="F29" s="23"/>
      <c r="G29" s="23"/>
      <c r="H29" s="23"/>
      <c r="I29" s="23"/>
      <c r="J29" s="23"/>
    </row>
    <row r="30" spans="1:10" ht="12" customHeight="1" x14ac:dyDescent="0.2">
      <c r="A30" s="23"/>
      <c r="B30" s="23"/>
      <c r="C30" s="23"/>
      <c r="D30" s="23" t="s">
        <v>28</v>
      </c>
      <c r="E30" s="26"/>
      <c r="F30" s="23"/>
      <c r="G30" s="23"/>
      <c r="H30" s="23"/>
      <c r="I30" s="25">
        <v>0</v>
      </c>
      <c r="J30" s="23"/>
    </row>
    <row r="31" spans="1:10" ht="12" customHeight="1" x14ac:dyDescent="0.2">
      <c r="A31" s="23"/>
      <c r="B31" s="23"/>
      <c r="C31" s="23"/>
      <c r="D31" s="23"/>
      <c r="E31" s="26"/>
      <c r="F31" s="23"/>
      <c r="G31" s="23"/>
      <c r="H31" s="23"/>
      <c r="I31" s="23"/>
      <c r="J31" s="23"/>
    </row>
    <row r="32" spans="1:10" ht="12" customHeight="1" x14ac:dyDescent="0.2">
      <c r="A32" s="23"/>
      <c r="B32" s="23"/>
      <c r="C32" s="23"/>
      <c r="D32" s="23" t="s">
        <v>17</v>
      </c>
      <c r="E32" s="26"/>
      <c r="F32" s="23"/>
      <c r="G32" s="23"/>
      <c r="H32" s="23"/>
      <c r="I32" s="8">
        <v>42369</v>
      </c>
      <c r="J32" s="23"/>
    </row>
    <row r="33" spans="1:10" ht="12" customHeight="1" x14ac:dyDescent="0.2">
      <c r="A33" s="23"/>
      <c r="B33" s="23"/>
      <c r="C33" s="23"/>
      <c r="D33" s="23"/>
      <c r="E33" s="26"/>
      <c r="F33" s="23"/>
      <c r="G33" s="23"/>
      <c r="H33" s="23"/>
      <c r="I33" s="23"/>
      <c r="J33" s="23"/>
    </row>
    <row r="34" spans="1:10" ht="12" customHeight="1" x14ac:dyDescent="0.2">
      <c r="A34" s="23"/>
      <c r="B34" s="23"/>
      <c r="C34" s="23"/>
      <c r="D34" s="23" t="s">
        <v>24</v>
      </c>
      <c r="E34" s="26"/>
      <c r="F34" s="23"/>
      <c r="G34" s="23"/>
      <c r="H34" s="23"/>
      <c r="I34" s="18" t="s">
        <v>25</v>
      </c>
      <c r="J34" s="23"/>
    </row>
    <row r="35" spans="1:10" ht="12" customHeight="1" x14ac:dyDescent="0.2">
      <c r="A35" s="23"/>
      <c r="B35" s="23"/>
      <c r="C35" s="23"/>
      <c r="D35" s="23"/>
      <c r="E35" s="26"/>
      <c r="F35" s="23"/>
      <c r="G35" s="23"/>
      <c r="H35" s="23"/>
      <c r="I35" s="23"/>
      <c r="J35" s="23"/>
    </row>
    <row r="36" spans="1:10" ht="12" customHeight="1" x14ac:dyDescent="0.2">
      <c r="A36" s="23"/>
      <c r="B36" s="23"/>
      <c r="C36" s="23"/>
      <c r="D36" s="23" t="s">
        <v>18</v>
      </c>
      <c r="E36" s="26"/>
      <c r="F36" s="23"/>
      <c r="G36" s="23"/>
      <c r="H36" s="23"/>
      <c r="I36" s="27" t="s">
        <v>5</v>
      </c>
      <c r="J36" s="23"/>
    </row>
    <row r="37" spans="1:10" ht="12" customHeight="1" x14ac:dyDescent="0.2">
      <c r="A37" s="23"/>
      <c r="B37" s="23"/>
      <c r="C37" s="23"/>
      <c r="D37" s="23"/>
      <c r="E37" s="26"/>
      <c r="F37" s="23"/>
      <c r="G37" s="23"/>
      <c r="H37" s="23"/>
      <c r="I37" s="23"/>
      <c r="J37" s="23"/>
    </row>
    <row r="38" spans="1:10" ht="12" customHeight="1" x14ac:dyDescent="0.2">
      <c r="A38" s="23"/>
      <c r="B38" s="23"/>
      <c r="C38" s="23"/>
      <c r="D38" s="23" t="s">
        <v>19</v>
      </c>
      <c r="E38" s="26"/>
      <c r="F38" s="23"/>
      <c r="G38" s="23"/>
      <c r="H38" s="23"/>
      <c r="I38" s="16">
        <v>1000</v>
      </c>
      <c r="J38" s="23"/>
    </row>
    <row r="39" spans="1:10" ht="12" customHeight="1" x14ac:dyDescent="0.2">
      <c r="A39" s="23"/>
      <c r="B39" s="23"/>
      <c r="C39" s="23"/>
      <c r="D39" s="23"/>
      <c r="E39" s="26"/>
      <c r="F39" s="23"/>
      <c r="G39" s="23"/>
      <c r="H39" s="23"/>
      <c r="I39" s="23"/>
      <c r="J39" s="23"/>
    </row>
    <row r="40" spans="1:10" ht="12" customHeight="1" x14ac:dyDescent="0.2">
      <c r="A40" s="23"/>
      <c r="B40" s="23"/>
      <c r="C40" s="23"/>
      <c r="D40" s="23" t="s">
        <v>20</v>
      </c>
      <c r="E40" s="26"/>
      <c r="F40" s="23"/>
      <c r="G40" s="23"/>
      <c r="H40" s="23"/>
      <c r="I40" s="7" t="s">
        <v>21</v>
      </c>
      <c r="J40" s="23"/>
    </row>
    <row r="41" spans="1:10" ht="12" customHeight="1" x14ac:dyDescent="0.2">
      <c r="A41" s="23"/>
      <c r="B41" s="23"/>
      <c r="C41" s="23"/>
      <c r="D41" s="23"/>
      <c r="E41" s="26"/>
      <c r="F41" s="23"/>
      <c r="G41" s="23"/>
      <c r="H41" s="23"/>
      <c r="I41" s="23"/>
      <c r="J41" s="23"/>
    </row>
    <row r="42" spans="1:10" ht="12" customHeight="1" x14ac:dyDescent="0.2">
      <c r="A42" s="23"/>
      <c r="B42" s="23"/>
      <c r="C42" s="23"/>
      <c r="D42" s="23" t="s">
        <v>4</v>
      </c>
      <c r="E42" s="26"/>
      <c r="F42" s="23"/>
      <c r="G42" s="23"/>
      <c r="H42" s="23"/>
      <c r="I42" s="19">
        <v>1000</v>
      </c>
      <c r="J42" s="23"/>
    </row>
    <row r="43" spans="1:10" ht="12" customHeight="1" x14ac:dyDescent="0.2">
      <c r="A43" s="23"/>
      <c r="B43" s="23"/>
      <c r="C43" s="23"/>
      <c r="D43" s="23"/>
      <c r="E43" s="26"/>
      <c r="F43" s="23"/>
      <c r="G43" s="23"/>
      <c r="H43" s="23"/>
      <c r="I43" s="23"/>
      <c r="J43" s="23"/>
    </row>
    <row r="44" spans="1:10" ht="12" customHeight="1" x14ac:dyDescent="0.25">
      <c r="A44" s="23"/>
      <c r="B44" s="23"/>
      <c r="C44" s="23"/>
      <c r="D44" s="23" t="s">
        <v>22</v>
      </c>
      <c r="E44" s="26"/>
      <c r="F44" s="23"/>
      <c r="G44" s="23"/>
      <c r="H44" s="23"/>
      <c r="I44" s="1" t="s">
        <v>21</v>
      </c>
      <c r="J44" s="23"/>
    </row>
    <row r="45" spans="1:10" ht="12" customHeight="1" x14ac:dyDescent="0.2">
      <c r="A45" s="23"/>
      <c r="B45" s="23"/>
      <c r="C45" s="23"/>
      <c r="D45" s="23"/>
      <c r="E45" s="26"/>
      <c r="F45" s="23"/>
      <c r="G45" s="23"/>
      <c r="H45" s="23"/>
      <c r="I45" s="23"/>
      <c r="J45" s="23"/>
    </row>
    <row r="46" spans="1:10" ht="12" customHeight="1" x14ac:dyDescent="0.2">
      <c r="A46" s="23"/>
      <c r="B46" s="23"/>
      <c r="C46" s="23"/>
      <c r="D46" s="23" t="s">
        <v>23</v>
      </c>
      <c r="E46" s="26"/>
      <c r="F46" s="23"/>
      <c r="G46" s="23"/>
      <c r="H46" s="23"/>
      <c r="I46" s="10" t="s">
        <v>21</v>
      </c>
      <c r="J46" s="23"/>
    </row>
    <row r="47" spans="1:10" ht="12" customHeight="1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</row>
    <row r="48" spans="1:10" ht="12" customHeight="1" x14ac:dyDescent="0.2">
      <c r="A48" s="10"/>
      <c r="B48" s="10"/>
      <c r="C48" s="10" t="s">
        <v>2</v>
      </c>
      <c r="D48" s="10"/>
      <c r="E48" s="10"/>
      <c r="F48" s="10"/>
      <c r="G48" s="10"/>
      <c r="H48" s="10"/>
      <c r="I48" s="10"/>
      <c r="J48" s="10"/>
    </row>
    <row r="49" ht="12" customHeight="1" x14ac:dyDescent="0.2"/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outlinePr summaryBelow="0"/>
  </sheetPr>
  <dimension ref="A1:CO152"/>
  <sheetViews>
    <sheetView showGridLines="0" zoomScale="85" zoomScaleNormal="85" zoomScalePageLayoutView="85" workbookViewId="0">
      <pane xSplit="12" ySplit="8" topLeftCell="M87" activePane="bottomRight" state="frozen"/>
      <selection pane="topRight" activeCell="M1" sqref="M1"/>
      <selection pane="bottomLeft" activeCell="A9" sqref="A9"/>
      <selection pane="bottomRight" activeCell="I98" sqref="I98"/>
    </sheetView>
  </sheetViews>
  <sheetFormatPr defaultColWidth="8.85546875" defaultRowHeight="12.75" x14ac:dyDescent="0.2"/>
  <cols>
    <col min="1" max="1" width="7.28515625" style="2" customWidth="1"/>
    <col min="2" max="2" width="4.7109375" style="2" customWidth="1"/>
    <col min="3" max="3" width="3.7109375" style="12" customWidth="1"/>
    <col min="4" max="4" width="40.7109375" style="12" customWidth="1"/>
    <col min="5" max="6" width="12.7109375" style="2" customWidth="1"/>
    <col min="7" max="7" width="3.7109375" style="2" customWidth="1"/>
    <col min="8" max="8" width="10.7109375" style="13" customWidth="1"/>
    <col min="9" max="9" width="12.7109375" style="2" customWidth="1"/>
    <col min="10" max="10" width="15.7109375" style="2" customWidth="1"/>
    <col min="11" max="11" width="3.7109375" style="2" customWidth="1"/>
    <col min="12" max="93" width="12.7109375" style="2" customWidth="1"/>
    <col min="94" max="16384" width="8.85546875" style="2"/>
  </cols>
  <sheetData>
    <row r="1" spans="1:93" ht="23.25" x14ac:dyDescent="0.35">
      <c r="A1" s="34" t="s">
        <v>31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</row>
    <row r="2" spans="1:93" s="3" customFormat="1" ht="18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</row>
    <row r="3" spans="1:93" ht="18" customHeight="1" x14ac:dyDescent="0.25">
      <c r="A3" s="36">
        <v>1</v>
      </c>
      <c r="B3" s="33"/>
      <c r="C3" s="37" t="s">
        <v>27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</row>
    <row r="4" spans="1:93" s="4" customFormat="1" ht="12" customHeight="1" x14ac:dyDescent="0.2">
      <c r="F4" s="18"/>
      <c r="H4" s="5"/>
      <c r="I4" s="18"/>
    </row>
    <row r="5" spans="1:93" s="4" customFormat="1" ht="12" customHeight="1" x14ac:dyDescent="0.2">
      <c r="H5" s="5"/>
    </row>
    <row r="6" spans="1:93" s="4" customFormat="1" ht="12" customHeight="1" x14ac:dyDescent="0.25">
      <c r="D6" s="6"/>
      <c r="E6" s="7" t="s">
        <v>6</v>
      </c>
      <c r="H6" s="5"/>
      <c r="L6" s="8"/>
      <c r="M6" s="30">
        <v>43070</v>
      </c>
      <c r="N6" s="8">
        <f t="shared" ref="N6:BY6" si="0">M7+1</f>
        <v>43101</v>
      </c>
      <c r="O6" s="20">
        <f t="shared" si="0"/>
        <v>43132</v>
      </c>
      <c r="P6" s="20">
        <f t="shared" si="0"/>
        <v>43160</v>
      </c>
      <c r="Q6" s="20">
        <f t="shared" si="0"/>
        <v>43191</v>
      </c>
      <c r="R6" s="20">
        <f t="shared" si="0"/>
        <v>43221</v>
      </c>
      <c r="S6" s="20">
        <f t="shared" si="0"/>
        <v>43252</v>
      </c>
      <c r="T6" s="20">
        <f t="shared" si="0"/>
        <v>43282</v>
      </c>
      <c r="U6" s="20">
        <f t="shared" si="0"/>
        <v>43313</v>
      </c>
      <c r="V6" s="20">
        <f t="shared" si="0"/>
        <v>43344</v>
      </c>
      <c r="W6" s="20">
        <f t="shared" si="0"/>
        <v>43374</v>
      </c>
      <c r="X6" s="20">
        <f t="shared" si="0"/>
        <v>43405</v>
      </c>
      <c r="Y6" s="20">
        <f t="shared" si="0"/>
        <v>43435</v>
      </c>
      <c r="Z6" s="20">
        <f t="shared" si="0"/>
        <v>43466</v>
      </c>
      <c r="AA6" s="20">
        <f t="shared" si="0"/>
        <v>43497</v>
      </c>
      <c r="AB6" s="20">
        <f t="shared" si="0"/>
        <v>43525</v>
      </c>
      <c r="AC6" s="20">
        <f t="shared" si="0"/>
        <v>43556</v>
      </c>
      <c r="AD6" s="20">
        <f t="shared" si="0"/>
        <v>43586</v>
      </c>
      <c r="AE6" s="20">
        <f t="shared" si="0"/>
        <v>43617</v>
      </c>
      <c r="AF6" s="20">
        <f t="shared" si="0"/>
        <v>43647</v>
      </c>
      <c r="AG6" s="20">
        <f t="shared" si="0"/>
        <v>43678</v>
      </c>
      <c r="AH6" s="20">
        <f t="shared" si="0"/>
        <v>43709</v>
      </c>
      <c r="AI6" s="20">
        <f t="shared" si="0"/>
        <v>43739</v>
      </c>
      <c r="AJ6" s="20">
        <f t="shared" si="0"/>
        <v>43770</v>
      </c>
      <c r="AK6" s="20">
        <f t="shared" si="0"/>
        <v>43800</v>
      </c>
      <c r="AL6" s="20">
        <f t="shared" si="0"/>
        <v>43831</v>
      </c>
      <c r="AM6" s="20">
        <f t="shared" si="0"/>
        <v>43862</v>
      </c>
      <c r="AN6" s="20">
        <f t="shared" si="0"/>
        <v>43891</v>
      </c>
      <c r="AO6" s="20">
        <f t="shared" si="0"/>
        <v>43922</v>
      </c>
      <c r="AP6" s="20">
        <f t="shared" si="0"/>
        <v>43952</v>
      </c>
      <c r="AQ6" s="20">
        <f t="shared" si="0"/>
        <v>43983</v>
      </c>
      <c r="AR6" s="20">
        <f t="shared" si="0"/>
        <v>44013</v>
      </c>
      <c r="AS6" s="20">
        <f t="shared" si="0"/>
        <v>44044</v>
      </c>
      <c r="AT6" s="20">
        <f t="shared" si="0"/>
        <v>44075</v>
      </c>
      <c r="AU6" s="20">
        <f t="shared" si="0"/>
        <v>44105</v>
      </c>
      <c r="AV6" s="20">
        <f t="shared" si="0"/>
        <v>44136</v>
      </c>
      <c r="AW6" s="20">
        <f t="shared" si="0"/>
        <v>44166</v>
      </c>
      <c r="AX6" s="20">
        <f t="shared" si="0"/>
        <v>44197</v>
      </c>
      <c r="AY6" s="20">
        <f t="shared" si="0"/>
        <v>44228</v>
      </c>
      <c r="AZ6" s="20">
        <f t="shared" si="0"/>
        <v>44256</v>
      </c>
      <c r="BA6" s="20">
        <f t="shared" si="0"/>
        <v>44287</v>
      </c>
      <c r="BB6" s="20">
        <f t="shared" si="0"/>
        <v>44317</v>
      </c>
      <c r="BC6" s="20">
        <f t="shared" si="0"/>
        <v>44348</v>
      </c>
      <c r="BD6" s="20">
        <f t="shared" si="0"/>
        <v>44378</v>
      </c>
      <c r="BE6" s="20">
        <f t="shared" si="0"/>
        <v>44409</v>
      </c>
      <c r="BF6" s="20">
        <f t="shared" si="0"/>
        <v>44440</v>
      </c>
      <c r="BG6" s="20">
        <f t="shared" si="0"/>
        <v>44470</v>
      </c>
      <c r="BH6" s="20">
        <f t="shared" si="0"/>
        <v>44501</v>
      </c>
      <c r="BI6" s="20">
        <f t="shared" si="0"/>
        <v>44531</v>
      </c>
      <c r="BJ6" s="20">
        <f t="shared" si="0"/>
        <v>44562</v>
      </c>
      <c r="BK6" s="20">
        <f t="shared" si="0"/>
        <v>44593</v>
      </c>
      <c r="BL6" s="20">
        <f t="shared" si="0"/>
        <v>44621</v>
      </c>
      <c r="BM6" s="20">
        <f t="shared" si="0"/>
        <v>44652</v>
      </c>
      <c r="BN6" s="20">
        <f t="shared" si="0"/>
        <v>44682</v>
      </c>
      <c r="BO6" s="20">
        <f t="shared" si="0"/>
        <v>44713</v>
      </c>
      <c r="BP6" s="20">
        <f t="shared" si="0"/>
        <v>44743</v>
      </c>
      <c r="BQ6" s="20">
        <f t="shared" si="0"/>
        <v>44774</v>
      </c>
      <c r="BR6" s="20">
        <f t="shared" si="0"/>
        <v>44805</v>
      </c>
      <c r="BS6" s="20">
        <f t="shared" si="0"/>
        <v>44835</v>
      </c>
      <c r="BT6" s="20">
        <f t="shared" si="0"/>
        <v>44866</v>
      </c>
      <c r="BU6" s="20">
        <f t="shared" si="0"/>
        <v>44896</v>
      </c>
      <c r="BV6" s="20">
        <f t="shared" si="0"/>
        <v>44927</v>
      </c>
      <c r="BW6" s="20">
        <f t="shared" si="0"/>
        <v>44958</v>
      </c>
      <c r="BX6" s="20">
        <f t="shared" si="0"/>
        <v>44986</v>
      </c>
      <c r="BY6" s="20">
        <f t="shared" si="0"/>
        <v>45017</v>
      </c>
      <c r="BZ6" s="20">
        <f t="shared" ref="BZ6:CO6" si="1">BY7+1</f>
        <v>45047</v>
      </c>
      <c r="CA6" s="20">
        <f t="shared" si="1"/>
        <v>45078</v>
      </c>
      <c r="CB6" s="20">
        <f t="shared" si="1"/>
        <v>45108</v>
      </c>
      <c r="CC6" s="20">
        <f t="shared" si="1"/>
        <v>45139</v>
      </c>
      <c r="CD6" s="20">
        <f t="shared" si="1"/>
        <v>45170</v>
      </c>
      <c r="CE6" s="20">
        <f t="shared" si="1"/>
        <v>45200</v>
      </c>
      <c r="CF6" s="20">
        <f t="shared" si="1"/>
        <v>45231</v>
      </c>
      <c r="CG6" s="20">
        <f t="shared" si="1"/>
        <v>45261</v>
      </c>
      <c r="CH6" s="20">
        <f t="shared" si="1"/>
        <v>45292</v>
      </c>
      <c r="CI6" s="20">
        <f t="shared" si="1"/>
        <v>45323</v>
      </c>
      <c r="CJ6" s="20">
        <f t="shared" si="1"/>
        <v>45352</v>
      </c>
      <c r="CK6" s="20">
        <f t="shared" si="1"/>
        <v>45383</v>
      </c>
      <c r="CL6" s="20">
        <f t="shared" si="1"/>
        <v>45413</v>
      </c>
      <c r="CM6" s="20">
        <f t="shared" si="1"/>
        <v>45444</v>
      </c>
      <c r="CN6" s="20">
        <f t="shared" si="1"/>
        <v>45474</v>
      </c>
      <c r="CO6" s="20">
        <f t="shared" si="1"/>
        <v>45505</v>
      </c>
    </row>
    <row r="7" spans="1:93" s="4" customFormat="1" ht="12" customHeight="1" x14ac:dyDescent="0.25">
      <c r="D7" s="6"/>
      <c r="E7" s="7" t="s">
        <v>7</v>
      </c>
      <c r="H7" s="5" t="s">
        <v>0</v>
      </c>
      <c r="J7" s="4" t="s">
        <v>1</v>
      </c>
      <c r="L7" s="8"/>
      <c r="M7" s="30">
        <f>EOMONTH(M6,0)</f>
        <v>43100</v>
      </c>
      <c r="N7" s="8">
        <f>EOMONTH(N6,0)</f>
        <v>43131</v>
      </c>
      <c r="O7" s="8">
        <f t="shared" ref="O7:BZ7" si="2">EOMONTH(O6,0)</f>
        <v>43159</v>
      </c>
      <c r="P7" s="8">
        <f t="shared" si="2"/>
        <v>43190</v>
      </c>
      <c r="Q7" s="8">
        <f t="shared" si="2"/>
        <v>43220</v>
      </c>
      <c r="R7" s="8">
        <f t="shared" si="2"/>
        <v>43251</v>
      </c>
      <c r="S7" s="8">
        <f t="shared" si="2"/>
        <v>43281</v>
      </c>
      <c r="T7" s="8">
        <f t="shared" si="2"/>
        <v>43312</v>
      </c>
      <c r="U7" s="8">
        <f t="shared" si="2"/>
        <v>43343</v>
      </c>
      <c r="V7" s="8">
        <f t="shared" si="2"/>
        <v>43373</v>
      </c>
      <c r="W7" s="8">
        <f t="shared" si="2"/>
        <v>43404</v>
      </c>
      <c r="X7" s="8">
        <f t="shared" si="2"/>
        <v>43434</v>
      </c>
      <c r="Y7" s="8">
        <f t="shared" si="2"/>
        <v>43465</v>
      </c>
      <c r="Z7" s="8">
        <f t="shared" si="2"/>
        <v>43496</v>
      </c>
      <c r="AA7" s="8">
        <f t="shared" si="2"/>
        <v>43524</v>
      </c>
      <c r="AB7" s="8">
        <f t="shared" si="2"/>
        <v>43555</v>
      </c>
      <c r="AC7" s="8">
        <f t="shared" si="2"/>
        <v>43585</v>
      </c>
      <c r="AD7" s="8">
        <f t="shared" si="2"/>
        <v>43616</v>
      </c>
      <c r="AE7" s="8">
        <f t="shared" si="2"/>
        <v>43646</v>
      </c>
      <c r="AF7" s="8">
        <f t="shared" si="2"/>
        <v>43677</v>
      </c>
      <c r="AG7" s="8">
        <f t="shared" si="2"/>
        <v>43708</v>
      </c>
      <c r="AH7" s="8">
        <f t="shared" si="2"/>
        <v>43738</v>
      </c>
      <c r="AI7" s="8">
        <f t="shared" si="2"/>
        <v>43769</v>
      </c>
      <c r="AJ7" s="8">
        <f t="shared" si="2"/>
        <v>43799</v>
      </c>
      <c r="AK7" s="8">
        <f t="shared" si="2"/>
        <v>43830</v>
      </c>
      <c r="AL7" s="8">
        <f t="shared" si="2"/>
        <v>43861</v>
      </c>
      <c r="AM7" s="8">
        <f t="shared" si="2"/>
        <v>43890</v>
      </c>
      <c r="AN7" s="8">
        <f t="shared" si="2"/>
        <v>43921</v>
      </c>
      <c r="AO7" s="8">
        <f t="shared" si="2"/>
        <v>43951</v>
      </c>
      <c r="AP7" s="8">
        <f t="shared" si="2"/>
        <v>43982</v>
      </c>
      <c r="AQ7" s="8">
        <f t="shared" si="2"/>
        <v>44012</v>
      </c>
      <c r="AR7" s="8">
        <f t="shared" si="2"/>
        <v>44043</v>
      </c>
      <c r="AS7" s="8">
        <f t="shared" si="2"/>
        <v>44074</v>
      </c>
      <c r="AT7" s="8">
        <f t="shared" si="2"/>
        <v>44104</v>
      </c>
      <c r="AU7" s="8">
        <f t="shared" si="2"/>
        <v>44135</v>
      </c>
      <c r="AV7" s="8">
        <f t="shared" si="2"/>
        <v>44165</v>
      </c>
      <c r="AW7" s="8">
        <f t="shared" si="2"/>
        <v>44196</v>
      </c>
      <c r="AX7" s="8">
        <f t="shared" si="2"/>
        <v>44227</v>
      </c>
      <c r="AY7" s="8">
        <f t="shared" si="2"/>
        <v>44255</v>
      </c>
      <c r="AZ7" s="8">
        <f t="shared" si="2"/>
        <v>44286</v>
      </c>
      <c r="BA7" s="8">
        <f t="shared" si="2"/>
        <v>44316</v>
      </c>
      <c r="BB7" s="8">
        <f t="shared" si="2"/>
        <v>44347</v>
      </c>
      <c r="BC7" s="8">
        <f t="shared" si="2"/>
        <v>44377</v>
      </c>
      <c r="BD7" s="8">
        <f t="shared" si="2"/>
        <v>44408</v>
      </c>
      <c r="BE7" s="8">
        <f t="shared" si="2"/>
        <v>44439</v>
      </c>
      <c r="BF7" s="8">
        <f t="shared" si="2"/>
        <v>44469</v>
      </c>
      <c r="BG7" s="8">
        <f t="shared" si="2"/>
        <v>44500</v>
      </c>
      <c r="BH7" s="8">
        <f t="shared" si="2"/>
        <v>44530</v>
      </c>
      <c r="BI7" s="8">
        <f t="shared" si="2"/>
        <v>44561</v>
      </c>
      <c r="BJ7" s="8">
        <f t="shared" si="2"/>
        <v>44592</v>
      </c>
      <c r="BK7" s="8">
        <f t="shared" si="2"/>
        <v>44620</v>
      </c>
      <c r="BL7" s="8">
        <f t="shared" si="2"/>
        <v>44651</v>
      </c>
      <c r="BM7" s="8">
        <f t="shared" si="2"/>
        <v>44681</v>
      </c>
      <c r="BN7" s="8">
        <f t="shared" si="2"/>
        <v>44712</v>
      </c>
      <c r="BO7" s="8">
        <f t="shared" si="2"/>
        <v>44742</v>
      </c>
      <c r="BP7" s="8">
        <f t="shared" si="2"/>
        <v>44773</v>
      </c>
      <c r="BQ7" s="8">
        <f t="shared" si="2"/>
        <v>44804</v>
      </c>
      <c r="BR7" s="8">
        <f t="shared" si="2"/>
        <v>44834</v>
      </c>
      <c r="BS7" s="8">
        <f t="shared" si="2"/>
        <v>44865</v>
      </c>
      <c r="BT7" s="8">
        <f t="shared" si="2"/>
        <v>44895</v>
      </c>
      <c r="BU7" s="8">
        <f t="shared" si="2"/>
        <v>44926</v>
      </c>
      <c r="BV7" s="8">
        <f t="shared" si="2"/>
        <v>44957</v>
      </c>
      <c r="BW7" s="8">
        <f t="shared" si="2"/>
        <v>44985</v>
      </c>
      <c r="BX7" s="8">
        <f t="shared" si="2"/>
        <v>45016</v>
      </c>
      <c r="BY7" s="8">
        <f t="shared" si="2"/>
        <v>45046</v>
      </c>
      <c r="BZ7" s="8">
        <f t="shared" si="2"/>
        <v>45077</v>
      </c>
      <c r="CA7" s="8">
        <f t="shared" ref="CA7:CO7" si="3">EOMONTH(CA6,0)</f>
        <v>45107</v>
      </c>
      <c r="CB7" s="8">
        <f t="shared" si="3"/>
        <v>45138</v>
      </c>
      <c r="CC7" s="8">
        <f t="shared" si="3"/>
        <v>45169</v>
      </c>
      <c r="CD7" s="8">
        <f t="shared" si="3"/>
        <v>45199</v>
      </c>
      <c r="CE7" s="8">
        <f t="shared" si="3"/>
        <v>45230</v>
      </c>
      <c r="CF7" s="8">
        <f t="shared" si="3"/>
        <v>45260</v>
      </c>
      <c r="CG7" s="8">
        <f t="shared" si="3"/>
        <v>45291</v>
      </c>
      <c r="CH7" s="8">
        <f t="shared" si="3"/>
        <v>45322</v>
      </c>
      <c r="CI7" s="8">
        <f t="shared" si="3"/>
        <v>45351</v>
      </c>
      <c r="CJ7" s="8">
        <f t="shared" si="3"/>
        <v>45382</v>
      </c>
      <c r="CK7" s="8">
        <f t="shared" si="3"/>
        <v>45412</v>
      </c>
      <c r="CL7" s="8">
        <f t="shared" si="3"/>
        <v>45443</v>
      </c>
      <c r="CM7" s="8">
        <f t="shared" si="3"/>
        <v>45473</v>
      </c>
      <c r="CN7" s="8">
        <f t="shared" si="3"/>
        <v>45504</v>
      </c>
      <c r="CO7" s="8">
        <f t="shared" si="3"/>
        <v>45535</v>
      </c>
    </row>
    <row r="8" spans="1:93" s="4" customFormat="1" ht="12" customHeight="1" x14ac:dyDescent="0.2">
      <c r="E8" s="7"/>
      <c r="H8" s="5"/>
      <c r="O8" s="9"/>
    </row>
    <row r="9" spans="1:93" s="4" customFormat="1" ht="12" customHeight="1" x14ac:dyDescent="0.2">
      <c r="E9" s="7"/>
      <c r="H9" s="5"/>
      <c r="O9" s="9"/>
    </row>
    <row r="10" spans="1:93" s="4" customFormat="1" ht="12" customHeight="1" x14ac:dyDescent="0.2">
      <c r="E10" s="7"/>
      <c r="H10" s="5"/>
      <c r="L10" s="15"/>
      <c r="M10" s="15"/>
      <c r="N10" s="15"/>
      <c r="O10" s="21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</row>
    <row r="11" spans="1:93" ht="12" customHeight="1" x14ac:dyDescent="0.2">
      <c r="A11" s="10">
        <f>MAX(A$3:A10)+0.01</f>
        <v>1.01</v>
      </c>
      <c r="B11" s="10"/>
      <c r="C11" s="10" t="s">
        <v>32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</row>
    <row r="12" spans="1:93" ht="12" customHeight="1" x14ac:dyDescent="0.2">
      <c r="A12" s="4"/>
      <c r="B12" s="4"/>
      <c r="C12" s="4"/>
      <c r="D12" s="4"/>
      <c r="E12" s="4"/>
      <c r="F12" s="4"/>
      <c r="G12" s="4"/>
      <c r="H12" s="5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</row>
    <row r="13" spans="1:93" ht="12" customHeight="1" x14ac:dyDescent="0.2">
      <c r="A13" s="4"/>
      <c r="B13" s="4"/>
      <c r="C13" s="4"/>
      <c r="D13" s="4" t="s">
        <v>33</v>
      </c>
      <c r="E13" s="4"/>
      <c r="F13" s="4"/>
      <c r="G13" s="4"/>
      <c r="H13" s="5" t="s">
        <v>29</v>
      </c>
      <c r="I13" s="29">
        <v>43100</v>
      </c>
      <c r="J13" s="31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</row>
    <row r="14" spans="1:93" ht="12" customHeight="1" x14ac:dyDescent="0.2">
      <c r="A14" s="4"/>
      <c r="B14" s="4"/>
      <c r="C14" s="4"/>
      <c r="D14" s="4"/>
      <c r="E14" s="4"/>
      <c r="F14" s="4"/>
      <c r="G14" s="4"/>
      <c r="H14" s="5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</row>
    <row r="15" spans="1:93" x14ac:dyDescent="0.2">
      <c r="A15" s="4"/>
      <c r="B15" s="4"/>
      <c r="C15" s="7" t="s">
        <v>32</v>
      </c>
      <c r="D15" s="4"/>
      <c r="E15" s="4"/>
      <c r="F15" s="4"/>
      <c r="G15" s="4"/>
      <c r="H15" s="5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</row>
    <row r="16" spans="1:93" x14ac:dyDescent="0.2">
      <c r="A16" s="4"/>
      <c r="B16" s="4"/>
      <c r="C16" s="4"/>
      <c r="D16" s="4" t="s">
        <v>43</v>
      </c>
      <c r="E16" s="4"/>
      <c r="F16" s="4"/>
      <c r="G16" s="4"/>
      <c r="H16" s="5" t="s">
        <v>5</v>
      </c>
      <c r="I16" s="28">
        <v>450000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</row>
    <row r="17" spans="1:93" x14ac:dyDescent="0.2">
      <c r="A17" s="4"/>
      <c r="B17" s="4"/>
      <c r="C17" s="4"/>
      <c r="D17" s="4" t="s">
        <v>46</v>
      </c>
      <c r="E17" s="4"/>
      <c r="F17" s="4"/>
      <c r="G17" s="4"/>
      <c r="H17" s="5" t="s">
        <v>5</v>
      </c>
      <c r="I17" s="28">
        <v>550000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</row>
    <row r="18" spans="1:93" x14ac:dyDescent="0.2">
      <c r="A18" s="4"/>
      <c r="B18" s="4"/>
      <c r="C18" s="4"/>
      <c r="D18" s="4" t="s">
        <v>47</v>
      </c>
      <c r="E18" s="4"/>
      <c r="F18" s="4"/>
      <c r="G18" s="4"/>
      <c r="H18" s="5" t="s">
        <v>5</v>
      </c>
      <c r="I18" s="28">
        <v>500000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</row>
    <row r="19" spans="1:93" x14ac:dyDescent="0.2">
      <c r="A19" s="4"/>
      <c r="B19" s="4"/>
      <c r="C19" s="4"/>
      <c r="D19" s="4" t="s">
        <v>48</v>
      </c>
      <c r="E19" s="4"/>
      <c r="F19" s="4"/>
      <c r="G19" s="4"/>
      <c r="H19" s="5" t="s">
        <v>5</v>
      </c>
      <c r="I19" s="28">
        <v>470000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</row>
    <row r="20" spans="1:93" x14ac:dyDescent="0.2">
      <c r="A20" s="4"/>
      <c r="B20" s="4"/>
      <c r="C20" s="4"/>
      <c r="D20" s="4"/>
      <c r="E20" s="4"/>
      <c r="F20" s="4"/>
      <c r="G20" s="4"/>
      <c r="H20" s="5"/>
      <c r="I20" s="5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</row>
    <row r="21" spans="1:93" x14ac:dyDescent="0.2">
      <c r="A21" s="4"/>
      <c r="B21" s="4"/>
      <c r="C21" s="4"/>
      <c r="D21" s="4" t="s">
        <v>86</v>
      </c>
      <c r="E21" s="4"/>
      <c r="F21" s="4"/>
      <c r="G21" s="4"/>
      <c r="H21" s="5" t="s">
        <v>5</v>
      </c>
      <c r="I21" s="28">
        <v>1700000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</row>
    <row r="22" spans="1:93" x14ac:dyDescent="0.2">
      <c r="A22" s="4"/>
      <c r="B22" s="4"/>
      <c r="C22" s="4"/>
      <c r="D22" s="4"/>
      <c r="E22" s="4"/>
      <c r="F22" s="4"/>
      <c r="G22" s="4"/>
      <c r="H22" s="5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</row>
    <row r="23" spans="1:93" ht="12" customHeight="1" x14ac:dyDescent="0.2">
      <c r="A23" s="10">
        <f>MAX(A$3:A22)+0.01</f>
        <v>1.02</v>
      </c>
      <c r="B23" s="10"/>
      <c r="C23" s="10" t="s">
        <v>34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</row>
    <row r="24" spans="1:93" x14ac:dyDescent="0.2">
      <c r="A24" s="4"/>
      <c r="B24" s="4"/>
      <c r="C24" s="4"/>
      <c r="D24" s="4"/>
      <c r="E24" s="4"/>
      <c r="F24" s="4"/>
      <c r="G24" s="4"/>
      <c r="H24" s="5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1:93" x14ac:dyDescent="0.2">
      <c r="A25" s="4"/>
      <c r="B25" s="4"/>
      <c r="C25" s="7" t="s">
        <v>35</v>
      </c>
      <c r="D25" s="4"/>
      <c r="E25" s="4"/>
      <c r="F25" s="4"/>
      <c r="G25" s="4"/>
      <c r="H25" s="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1:93" x14ac:dyDescent="0.2">
      <c r="A26" s="4"/>
      <c r="B26" s="4"/>
      <c r="C26" s="4"/>
      <c r="D26" s="4" t="s">
        <v>43</v>
      </c>
      <c r="E26" s="4"/>
      <c r="F26" s="4"/>
      <c r="G26" s="4"/>
      <c r="H26" s="5" t="s">
        <v>36</v>
      </c>
      <c r="I26" s="28">
        <v>5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1:93" x14ac:dyDescent="0.2">
      <c r="A27" s="4"/>
      <c r="B27" s="4"/>
      <c r="C27" s="4"/>
      <c r="D27" s="4" t="s">
        <v>46</v>
      </c>
      <c r="E27" s="4"/>
      <c r="F27" s="4"/>
      <c r="G27" s="4"/>
      <c r="H27" s="5" t="s">
        <v>36</v>
      </c>
      <c r="I27" s="28">
        <v>5.5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1:93" x14ac:dyDescent="0.2">
      <c r="A28" s="4"/>
      <c r="B28" s="4"/>
      <c r="C28" s="4"/>
      <c r="D28" s="4" t="s">
        <v>47</v>
      </c>
      <c r="E28" s="4"/>
      <c r="F28" s="4"/>
      <c r="G28" s="4"/>
      <c r="H28" s="5" t="s">
        <v>36</v>
      </c>
      <c r="I28" s="28">
        <v>6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1:93" x14ac:dyDescent="0.2">
      <c r="A29" s="4"/>
      <c r="B29" s="4"/>
      <c r="C29" s="4"/>
      <c r="D29" s="4" t="s">
        <v>48</v>
      </c>
      <c r="E29" s="4"/>
      <c r="F29" s="4"/>
      <c r="G29" s="4"/>
      <c r="H29" s="5" t="s">
        <v>36</v>
      </c>
      <c r="I29" s="28">
        <v>4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1:93" x14ac:dyDescent="0.2">
      <c r="A30" s="4"/>
      <c r="B30" s="4"/>
      <c r="C30" s="4"/>
      <c r="D30" s="4"/>
      <c r="E30" s="4"/>
      <c r="F30" s="4"/>
      <c r="G30" s="4"/>
      <c r="H30" s="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1:93" ht="12" customHeight="1" x14ac:dyDescent="0.2">
      <c r="A31" s="10">
        <f>MAX(A$3:A30)+0.01</f>
        <v>1.03</v>
      </c>
      <c r="B31" s="10"/>
      <c r="C31" s="10" t="s">
        <v>37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</row>
    <row r="32" spans="1:93" x14ac:dyDescent="0.2">
      <c r="A32" s="4"/>
      <c r="B32" s="4"/>
      <c r="C32" s="4"/>
      <c r="D32" s="4"/>
      <c r="E32" s="4"/>
      <c r="F32" s="4"/>
      <c r="G32" s="4"/>
      <c r="H32" s="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</row>
    <row r="33" spans="1:93" x14ac:dyDescent="0.2">
      <c r="A33" s="4"/>
      <c r="B33" s="4"/>
      <c r="C33" s="32" t="s">
        <v>38</v>
      </c>
      <c r="D33" s="4"/>
      <c r="E33" s="4"/>
      <c r="F33" s="4"/>
      <c r="G33" s="4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</row>
    <row r="34" spans="1:93" x14ac:dyDescent="0.2">
      <c r="A34" s="4"/>
      <c r="B34" s="4"/>
      <c r="C34" s="4"/>
      <c r="D34" s="4" t="s">
        <v>66</v>
      </c>
      <c r="E34" s="4"/>
      <c r="F34" s="4"/>
      <c r="G34" s="4"/>
      <c r="H34" s="5" t="s">
        <v>29</v>
      </c>
      <c r="I34" s="29">
        <v>43830</v>
      </c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</row>
    <row r="35" spans="1:93" x14ac:dyDescent="0.2">
      <c r="A35" s="4"/>
      <c r="B35" s="4"/>
      <c r="C35" s="4"/>
      <c r="D35" s="4" t="s">
        <v>67</v>
      </c>
      <c r="E35" s="4"/>
      <c r="F35" s="4"/>
      <c r="G35" s="4"/>
      <c r="H35" s="5" t="s">
        <v>5</v>
      </c>
      <c r="I35" s="28">
        <v>125000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</row>
    <row r="36" spans="1:93" x14ac:dyDescent="0.2">
      <c r="A36" s="4"/>
      <c r="B36" s="4"/>
      <c r="C36" s="4"/>
      <c r="D36" s="4"/>
      <c r="E36" s="4"/>
      <c r="F36" s="4"/>
      <c r="G36" s="4"/>
      <c r="H36" s="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</row>
    <row r="37" spans="1:93" ht="12" customHeight="1" x14ac:dyDescent="0.2">
      <c r="A37" s="10">
        <f>MAX(A$3:A36)+0.01</f>
        <v>1.04</v>
      </c>
      <c r="B37" s="10"/>
      <c r="C37" s="10" t="s">
        <v>39</v>
      </c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</row>
    <row r="38" spans="1:93" x14ac:dyDescent="0.2">
      <c r="A38" s="4"/>
      <c r="B38" s="4"/>
      <c r="C38" s="4"/>
      <c r="D38" s="4"/>
      <c r="E38" s="4"/>
      <c r="F38" s="4"/>
      <c r="G38" s="4"/>
      <c r="H38" s="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</row>
    <row r="39" spans="1:93" x14ac:dyDescent="0.2">
      <c r="A39" s="4"/>
      <c r="B39" s="4"/>
      <c r="C39" s="7" t="s">
        <v>39</v>
      </c>
      <c r="D39" s="4"/>
      <c r="E39" s="4"/>
      <c r="F39" s="4"/>
      <c r="G39" s="4"/>
      <c r="H39" s="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</row>
    <row r="40" spans="1:93" x14ac:dyDescent="0.2">
      <c r="A40" s="4"/>
      <c r="B40" s="4"/>
      <c r="C40" s="4"/>
      <c r="D40" s="4" t="s">
        <v>43</v>
      </c>
      <c r="E40" s="4"/>
      <c r="F40" s="4"/>
      <c r="G40" s="4"/>
      <c r="H40" s="5" t="s">
        <v>5</v>
      </c>
      <c r="I40" s="28">
        <v>500000</v>
      </c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</row>
    <row r="41" spans="1:93" x14ac:dyDescent="0.2">
      <c r="A41" s="4"/>
      <c r="B41" s="4"/>
      <c r="C41" s="4"/>
      <c r="D41" s="4" t="s">
        <v>46</v>
      </c>
      <c r="E41" s="4"/>
      <c r="F41" s="4"/>
      <c r="G41" s="4"/>
      <c r="H41" s="5" t="s">
        <v>5</v>
      </c>
      <c r="I41" s="28">
        <v>575000</v>
      </c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</row>
    <row r="42" spans="1:93" x14ac:dyDescent="0.2">
      <c r="A42" s="4"/>
      <c r="B42" s="4"/>
      <c r="C42" s="4"/>
      <c r="D42" s="4" t="s">
        <v>47</v>
      </c>
      <c r="E42" s="4"/>
      <c r="F42" s="4"/>
      <c r="G42" s="4"/>
      <c r="H42" s="5" t="s">
        <v>5</v>
      </c>
      <c r="I42" s="28">
        <v>550000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</row>
    <row r="43" spans="1:93" x14ac:dyDescent="0.2">
      <c r="A43" s="4"/>
      <c r="B43" s="4"/>
      <c r="C43" s="4"/>
      <c r="D43" s="4" t="s">
        <v>55</v>
      </c>
      <c r="E43" s="4"/>
      <c r="F43" s="4"/>
      <c r="G43" s="4"/>
      <c r="H43" s="5" t="s">
        <v>5</v>
      </c>
      <c r="I43" s="28">
        <v>570000</v>
      </c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</row>
    <row r="44" spans="1:93" x14ac:dyDescent="0.2">
      <c r="A44" s="4"/>
      <c r="B44" s="4"/>
      <c r="C44" s="4"/>
      <c r="D44" s="4" t="s">
        <v>56</v>
      </c>
      <c r="E44" s="4"/>
      <c r="F44" s="4"/>
      <c r="G44" s="4"/>
      <c r="H44" s="5" t="s">
        <v>5</v>
      </c>
      <c r="I44" s="28">
        <v>675000</v>
      </c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</row>
    <row r="45" spans="1:93" x14ac:dyDescent="0.2">
      <c r="A45" s="4"/>
      <c r="B45" s="4"/>
      <c r="C45" s="4"/>
      <c r="D45" s="4"/>
      <c r="E45" s="4"/>
      <c r="F45" s="4"/>
      <c r="G45" s="4"/>
      <c r="H45" s="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</row>
    <row r="46" spans="1:93" ht="12" customHeight="1" x14ac:dyDescent="0.2">
      <c r="A46" s="10">
        <f>MAX(A$3:A45)+0.01</f>
        <v>1.05</v>
      </c>
      <c r="B46" s="10"/>
      <c r="C46" s="10" t="s">
        <v>40</v>
      </c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</row>
    <row r="47" spans="1:93" x14ac:dyDescent="0.2">
      <c r="A47" s="4"/>
      <c r="B47" s="4"/>
      <c r="C47" s="4"/>
      <c r="D47" s="4"/>
      <c r="E47" s="4"/>
      <c r="F47" s="4"/>
      <c r="G47" s="4"/>
      <c r="H47" s="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</row>
    <row r="48" spans="1:93" ht="12" customHeight="1" x14ac:dyDescent="0.2">
      <c r="A48" s="4"/>
      <c r="B48" s="4"/>
      <c r="C48" s="4"/>
      <c r="D48" s="4" t="s">
        <v>41</v>
      </c>
      <c r="E48" s="4"/>
      <c r="F48" s="4"/>
      <c r="G48" s="4"/>
      <c r="H48" s="5" t="s">
        <v>29</v>
      </c>
      <c r="I48" s="29">
        <v>43101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</row>
    <row r="49" spans="1:93" ht="12" customHeight="1" x14ac:dyDescent="0.2">
      <c r="A49" s="4"/>
      <c r="B49" s="4"/>
      <c r="C49" s="4"/>
      <c r="D49" s="4"/>
      <c r="E49" s="4"/>
      <c r="F49" s="4"/>
      <c r="G49" s="4"/>
      <c r="H49" s="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</row>
    <row r="50" spans="1:93" ht="12" customHeight="1" x14ac:dyDescent="0.2">
      <c r="A50" s="10">
        <f>MAX(A$3:A49)+0.01</f>
        <v>1.06</v>
      </c>
      <c r="B50" s="10"/>
      <c r="C50" s="10" t="s">
        <v>42</v>
      </c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</row>
    <row r="51" spans="1:93" x14ac:dyDescent="0.2">
      <c r="A51" s="4"/>
      <c r="B51" s="4"/>
      <c r="C51" s="4"/>
      <c r="D51" s="4"/>
      <c r="E51" s="4"/>
      <c r="F51" s="4"/>
      <c r="G51" s="4"/>
      <c r="H51" s="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</row>
    <row r="52" spans="1:93" x14ac:dyDescent="0.2">
      <c r="A52" s="4"/>
      <c r="B52" s="4"/>
      <c r="C52" s="7" t="s">
        <v>43</v>
      </c>
      <c r="D52" s="4"/>
      <c r="E52" s="4"/>
      <c r="F52" s="4"/>
      <c r="G52" s="4"/>
      <c r="H52" s="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</row>
    <row r="53" spans="1:93" x14ac:dyDescent="0.2">
      <c r="A53" s="4"/>
      <c r="B53" s="4"/>
      <c r="C53" s="4"/>
      <c r="D53" s="4" t="s">
        <v>57</v>
      </c>
      <c r="E53" s="4"/>
      <c r="F53" s="4"/>
      <c r="G53" s="4"/>
      <c r="H53" s="5" t="s">
        <v>5</v>
      </c>
      <c r="I53" s="28">
        <v>45000</v>
      </c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</row>
    <row r="54" spans="1:93" x14ac:dyDescent="0.2">
      <c r="A54" s="4"/>
      <c r="B54" s="4"/>
      <c r="C54" s="4"/>
      <c r="D54" s="4" t="s">
        <v>58</v>
      </c>
      <c r="E54" s="4"/>
      <c r="F54" s="4"/>
      <c r="G54" s="4"/>
      <c r="H54" s="5" t="s">
        <v>44</v>
      </c>
      <c r="I54" s="22">
        <v>12</v>
      </c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</row>
    <row r="55" spans="1:93" x14ac:dyDescent="0.2">
      <c r="A55" s="4"/>
      <c r="B55" s="4"/>
      <c r="C55" s="4"/>
      <c r="D55" s="4" t="s">
        <v>59</v>
      </c>
      <c r="E55" s="4"/>
      <c r="F55" s="4"/>
      <c r="G55" s="4"/>
      <c r="H55" s="5" t="s">
        <v>45</v>
      </c>
      <c r="I55" s="22">
        <v>1</v>
      </c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</row>
    <row r="56" spans="1:93" x14ac:dyDescent="0.2">
      <c r="A56" s="4"/>
      <c r="B56" s="4"/>
      <c r="C56" s="4"/>
      <c r="D56" s="4" t="s">
        <v>60</v>
      </c>
      <c r="E56" s="4"/>
      <c r="F56" s="4"/>
      <c r="G56" s="4"/>
      <c r="H56" s="5" t="s">
        <v>3</v>
      </c>
      <c r="I56" s="14">
        <v>2.5000000000000001E-2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</row>
    <row r="57" spans="1:93" x14ac:dyDescent="0.2">
      <c r="A57" s="4"/>
      <c r="B57" s="4"/>
      <c r="C57" s="4"/>
      <c r="D57" s="4"/>
      <c r="E57" s="4"/>
      <c r="F57" s="4"/>
      <c r="G57" s="4"/>
      <c r="H57" s="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</row>
    <row r="58" spans="1:93" x14ac:dyDescent="0.2">
      <c r="A58" s="4"/>
      <c r="B58" s="4"/>
      <c r="C58" s="7" t="s">
        <v>46</v>
      </c>
      <c r="D58" s="4"/>
      <c r="E58" s="4"/>
      <c r="F58" s="4"/>
      <c r="G58" s="4"/>
      <c r="H58" s="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</row>
    <row r="59" spans="1:93" x14ac:dyDescent="0.2">
      <c r="A59" s="4"/>
      <c r="B59" s="4"/>
      <c r="C59" s="4"/>
      <c r="D59" s="4" t="s">
        <v>57</v>
      </c>
      <c r="E59" s="4"/>
      <c r="F59" s="4"/>
      <c r="G59" s="4"/>
      <c r="H59" s="5" t="s">
        <v>5</v>
      </c>
      <c r="I59" s="28">
        <v>60000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</row>
    <row r="60" spans="1:93" x14ac:dyDescent="0.2">
      <c r="A60" s="4"/>
      <c r="B60" s="4"/>
      <c r="C60" s="4"/>
      <c r="D60" s="4" t="s">
        <v>58</v>
      </c>
      <c r="E60" s="4"/>
      <c r="F60" s="4"/>
      <c r="G60" s="4"/>
      <c r="H60" s="5" t="s">
        <v>44</v>
      </c>
      <c r="I60" s="22">
        <v>4</v>
      </c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</row>
    <row r="61" spans="1:93" x14ac:dyDescent="0.2">
      <c r="A61" s="4"/>
      <c r="B61" s="4"/>
      <c r="C61" s="4"/>
      <c r="D61" s="4" t="s">
        <v>59</v>
      </c>
      <c r="E61" s="4"/>
      <c r="F61" s="4"/>
      <c r="G61" s="4"/>
      <c r="H61" s="5" t="s">
        <v>45</v>
      </c>
      <c r="I61" s="22">
        <v>3</v>
      </c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</row>
    <row r="62" spans="1:93" x14ac:dyDescent="0.2">
      <c r="A62" s="4"/>
      <c r="B62" s="4"/>
      <c r="C62" s="4"/>
      <c r="D62" s="4" t="s">
        <v>60</v>
      </c>
      <c r="E62" s="4"/>
      <c r="F62" s="4"/>
      <c r="G62" s="4"/>
      <c r="H62" s="5" t="s">
        <v>3</v>
      </c>
      <c r="I62" s="14">
        <v>0.03</v>
      </c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</row>
    <row r="63" spans="1:93" x14ac:dyDescent="0.2">
      <c r="A63" s="4"/>
      <c r="B63" s="4"/>
      <c r="C63" s="4"/>
      <c r="D63" s="4"/>
      <c r="E63" s="4"/>
      <c r="F63" s="4"/>
      <c r="G63" s="4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</row>
    <row r="64" spans="1:93" x14ac:dyDescent="0.2">
      <c r="A64" s="4"/>
      <c r="B64" s="4"/>
      <c r="C64" s="7" t="s">
        <v>47</v>
      </c>
      <c r="D64" s="4"/>
      <c r="E64" s="4"/>
      <c r="F64" s="4"/>
      <c r="G64" s="4"/>
      <c r="H64" s="5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</row>
    <row r="65" spans="1:93" x14ac:dyDescent="0.2">
      <c r="A65" s="4"/>
      <c r="B65" s="4"/>
      <c r="C65" s="4"/>
      <c r="D65" s="4" t="s">
        <v>57</v>
      </c>
      <c r="E65" s="4"/>
      <c r="F65" s="4"/>
      <c r="G65" s="4"/>
      <c r="H65" s="5" t="s">
        <v>5</v>
      </c>
      <c r="I65" s="28">
        <v>55000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</row>
    <row r="66" spans="1:93" x14ac:dyDescent="0.2">
      <c r="A66" s="4"/>
      <c r="B66" s="4"/>
      <c r="C66" s="4"/>
      <c r="D66" s="4" t="s">
        <v>58</v>
      </c>
      <c r="E66" s="4"/>
      <c r="F66" s="4"/>
      <c r="G66" s="4"/>
      <c r="H66" s="5" t="s">
        <v>44</v>
      </c>
      <c r="I66" s="22">
        <v>4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</row>
    <row r="67" spans="1:93" x14ac:dyDescent="0.2">
      <c r="A67" s="4"/>
      <c r="B67" s="4"/>
      <c r="C67" s="4"/>
      <c r="D67" s="4" t="s">
        <v>59</v>
      </c>
      <c r="E67" s="4"/>
      <c r="F67" s="4"/>
      <c r="G67" s="4"/>
      <c r="H67" s="5" t="s">
        <v>45</v>
      </c>
      <c r="I67" s="22">
        <v>1</v>
      </c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</row>
    <row r="68" spans="1:93" x14ac:dyDescent="0.2">
      <c r="A68" s="4"/>
      <c r="B68" s="4"/>
      <c r="C68" s="4"/>
      <c r="D68" s="4" t="s">
        <v>60</v>
      </c>
      <c r="E68" s="4"/>
      <c r="F68" s="4"/>
      <c r="G68" s="4"/>
      <c r="H68" s="5" t="s">
        <v>3</v>
      </c>
      <c r="I68" s="14">
        <v>0.02</v>
      </c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</row>
    <row r="69" spans="1:93" x14ac:dyDescent="0.2">
      <c r="A69" s="4"/>
      <c r="B69" s="4"/>
      <c r="C69" s="4"/>
      <c r="D69" s="4"/>
      <c r="E69" s="4"/>
      <c r="F69" s="4"/>
      <c r="G69" s="4"/>
      <c r="H69" s="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</row>
    <row r="70" spans="1:93" x14ac:dyDescent="0.2">
      <c r="A70" s="4"/>
      <c r="B70" s="4"/>
      <c r="C70" s="7" t="s">
        <v>48</v>
      </c>
      <c r="D70" s="4"/>
      <c r="E70" s="4"/>
      <c r="F70" s="4"/>
      <c r="G70" s="4"/>
      <c r="H70" s="5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</row>
    <row r="71" spans="1:93" x14ac:dyDescent="0.2">
      <c r="A71" s="4"/>
      <c r="B71" s="4"/>
      <c r="C71" s="4"/>
      <c r="D71" s="4" t="s">
        <v>57</v>
      </c>
      <c r="E71" s="4"/>
      <c r="F71" s="4"/>
      <c r="G71" s="4"/>
      <c r="H71" s="5" t="s">
        <v>5</v>
      </c>
      <c r="I71" s="28">
        <v>55000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</row>
    <row r="72" spans="1:93" x14ac:dyDescent="0.2">
      <c r="A72" s="4"/>
      <c r="B72" s="4"/>
      <c r="C72" s="4"/>
      <c r="D72" s="4" t="s">
        <v>58</v>
      </c>
      <c r="E72" s="4"/>
      <c r="F72" s="4"/>
      <c r="G72" s="4"/>
      <c r="H72" s="5" t="s">
        <v>44</v>
      </c>
      <c r="I72" s="22">
        <v>12</v>
      </c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</row>
    <row r="73" spans="1:93" x14ac:dyDescent="0.2">
      <c r="A73" s="4"/>
      <c r="B73" s="4"/>
      <c r="C73" s="4"/>
      <c r="D73" s="4" t="s">
        <v>59</v>
      </c>
      <c r="E73" s="4"/>
      <c r="F73" s="4"/>
      <c r="G73" s="4"/>
      <c r="H73" s="5" t="s">
        <v>45</v>
      </c>
      <c r="I73" s="22">
        <v>1</v>
      </c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</row>
    <row r="74" spans="1:93" x14ac:dyDescent="0.2">
      <c r="A74" s="4"/>
      <c r="B74" s="4"/>
      <c r="C74" s="4"/>
      <c r="D74" s="4" t="s">
        <v>60</v>
      </c>
      <c r="E74" s="4"/>
      <c r="F74" s="4"/>
      <c r="G74" s="4"/>
      <c r="H74" s="5" t="s">
        <v>3</v>
      </c>
      <c r="I74" s="14">
        <v>0</v>
      </c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</row>
    <row r="75" spans="1:93" x14ac:dyDescent="0.2">
      <c r="A75" s="4"/>
      <c r="B75" s="4"/>
      <c r="C75" s="4"/>
      <c r="D75" s="4"/>
      <c r="E75" s="4"/>
      <c r="F75" s="4"/>
      <c r="G75" s="4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</row>
    <row r="76" spans="1:93" x14ac:dyDescent="0.2">
      <c r="A76" s="4"/>
      <c r="B76" s="4"/>
      <c r="C76" s="7" t="s">
        <v>49</v>
      </c>
      <c r="D76" s="4"/>
      <c r="E76" s="4"/>
      <c r="F76" s="4"/>
      <c r="G76" s="4"/>
      <c r="H76" s="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</row>
    <row r="77" spans="1:93" x14ac:dyDescent="0.2">
      <c r="A77" s="4"/>
      <c r="B77" s="4"/>
      <c r="C77" s="4"/>
      <c r="D77" s="4" t="s">
        <v>57</v>
      </c>
      <c r="E77" s="4"/>
      <c r="F77" s="4"/>
      <c r="G77" s="4"/>
      <c r="H77" s="5" t="s">
        <v>5</v>
      </c>
      <c r="I77" s="28">
        <v>75000</v>
      </c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</row>
    <row r="78" spans="1:93" x14ac:dyDescent="0.2">
      <c r="A78" s="4"/>
      <c r="B78" s="4"/>
      <c r="C78" s="4"/>
      <c r="D78" s="4" t="s">
        <v>58</v>
      </c>
      <c r="E78" s="4"/>
      <c r="F78" s="4"/>
      <c r="G78" s="4"/>
      <c r="H78" s="5" t="s">
        <v>44</v>
      </c>
      <c r="I78" s="22">
        <v>12</v>
      </c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</row>
    <row r="79" spans="1:93" x14ac:dyDescent="0.2">
      <c r="A79" s="4"/>
      <c r="B79" s="4"/>
      <c r="C79" s="4"/>
      <c r="D79" s="4" t="s">
        <v>59</v>
      </c>
      <c r="E79" s="4"/>
      <c r="F79" s="4"/>
      <c r="G79" s="4"/>
      <c r="H79" s="5" t="s">
        <v>45</v>
      </c>
      <c r="I79" s="22">
        <v>1</v>
      </c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</row>
    <row r="80" spans="1:93" x14ac:dyDescent="0.2">
      <c r="A80" s="4"/>
      <c r="B80" s="4"/>
      <c r="C80" s="4"/>
      <c r="D80" s="4" t="s">
        <v>60</v>
      </c>
      <c r="E80" s="4"/>
      <c r="F80" s="4"/>
      <c r="G80" s="4"/>
      <c r="H80" s="5" t="s">
        <v>3</v>
      </c>
      <c r="I80" s="14">
        <v>0</v>
      </c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</row>
    <row r="81" spans="1:93" x14ac:dyDescent="0.2">
      <c r="A81" s="4"/>
      <c r="B81" s="4"/>
      <c r="C81" s="4"/>
      <c r="D81" s="4"/>
      <c r="E81" s="4"/>
      <c r="F81" s="4"/>
      <c r="G81" s="4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</row>
    <row r="82" spans="1:93" ht="12" customHeight="1" x14ac:dyDescent="0.2">
      <c r="A82" s="10">
        <f>MAX(A$3:A81)+0.01</f>
        <v>1.07</v>
      </c>
      <c r="B82" s="10"/>
      <c r="C82" s="10" t="s">
        <v>50</v>
      </c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</row>
    <row r="83" spans="1:93" x14ac:dyDescent="0.2">
      <c r="A83" s="4"/>
      <c r="B83" s="4"/>
      <c r="C83" s="4"/>
      <c r="D83" s="4"/>
      <c r="E83" s="4"/>
      <c r="F83" s="4"/>
      <c r="G83" s="4"/>
      <c r="H83" s="5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</row>
    <row r="84" spans="1:93" x14ac:dyDescent="0.2">
      <c r="A84" s="4"/>
      <c r="B84" s="4"/>
      <c r="C84" s="7" t="s">
        <v>43</v>
      </c>
      <c r="D84" s="4"/>
      <c r="E84" s="4"/>
      <c r="F84" s="4"/>
      <c r="G84" s="4"/>
      <c r="H84" s="5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</row>
    <row r="85" spans="1:93" x14ac:dyDescent="0.2">
      <c r="A85" s="4"/>
      <c r="B85" s="4"/>
      <c r="C85" s="4"/>
      <c r="D85" s="4" t="s">
        <v>61</v>
      </c>
      <c r="E85" s="4"/>
      <c r="F85" s="4"/>
      <c r="G85" s="4"/>
      <c r="H85" s="5" t="s">
        <v>3</v>
      </c>
      <c r="I85" s="14">
        <v>0.05</v>
      </c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</row>
    <row r="86" spans="1:93" x14ac:dyDescent="0.2">
      <c r="A86" s="4"/>
      <c r="B86" s="4"/>
      <c r="C86" s="4"/>
      <c r="D86" s="4"/>
      <c r="E86" s="4"/>
      <c r="F86" s="4"/>
      <c r="G86" s="4"/>
      <c r="H86" s="5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</row>
    <row r="87" spans="1:93" x14ac:dyDescent="0.2">
      <c r="A87" s="4"/>
      <c r="B87" s="4"/>
      <c r="C87" s="32" t="s">
        <v>46</v>
      </c>
      <c r="D87" s="4"/>
      <c r="E87" s="4"/>
      <c r="F87" s="4"/>
      <c r="G87" s="4"/>
      <c r="H87" s="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</row>
    <row r="88" spans="1:93" x14ac:dyDescent="0.2">
      <c r="A88" s="4"/>
      <c r="B88" s="4"/>
      <c r="C88" s="32"/>
      <c r="D88" s="4" t="s">
        <v>57</v>
      </c>
      <c r="E88" s="4"/>
      <c r="F88" s="4"/>
      <c r="G88" s="4"/>
      <c r="H88" s="5" t="s">
        <v>5</v>
      </c>
      <c r="I88" s="28">
        <v>4500</v>
      </c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</row>
    <row r="89" spans="1:93" x14ac:dyDescent="0.2">
      <c r="A89" s="4"/>
      <c r="B89" s="4"/>
      <c r="C89" s="4"/>
      <c r="D89" s="4" t="s">
        <v>58</v>
      </c>
      <c r="E89" s="4"/>
      <c r="F89" s="4"/>
      <c r="G89" s="4"/>
      <c r="H89" s="5" t="s">
        <v>44</v>
      </c>
      <c r="I89" s="22">
        <v>12</v>
      </c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</row>
    <row r="90" spans="1:93" x14ac:dyDescent="0.2">
      <c r="A90" s="4"/>
      <c r="B90" s="4"/>
      <c r="C90" s="4"/>
      <c r="D90" s="4" t="s">
        <v>59</v>
      </c>
      <c r="E90" s="4"/>
      <c r="F90" s="4"/>
      <c r="G90" s="4"/>
      <c r="H90" s="5" t="s">
        <v>45</v>
      </c>
      <c r="I90" s="22">
        <v>1</v>
      </c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</row>
    <row r="91" spans="1:93" x14ac:dyDescent="0.2">
      <c r="A91" s="4"/>
      <c r="B91" s="4"/>
      <c r="C91" s="4"/>
      <c r="D91" s="4" t="s">
        <v>60</v>
      </c>
      <c r="E91" s="4"/>
      <c r="F91" s="4"/>
      <c r="G91" s="4"/>
      <c r="H91" s="5" t="s">
        <v>3</v>
      </c>
      <c r="I91" s="14">
        <v>0.03</v>
      </c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</row>
    <row r="92" spans="1:93" x14ac:dyDescent="0.2">
      <c r="A92" s="4"/>
      <c r="B92" s="4"/>
      <c r="C92" s="32"/>
      <c r="D92" s="4"/>
      <c r="E92" s="4"/>
      <c r="F92" s="4"/>
      <c r="G92" s="4"/>
      <c r="H92" s="5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</row>
    <row r="93" spans="1:93" x14ac:dyDescent="0.2">
      <c r="A93" s="4"/>
      <c r="B93" s="4"/>
      <c r="C93" s="32" t="s">
        <v>47</v>
      </c>
      <c r="D93" s="4"/>
      <c r="E93" s="4"/>
      <c r="F93" s="4"/>
      <c r="G93" s="4"/>
      <c r="H93" s="5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</row>
    <row r="94" spans="1:93" x14ac:dyDescent="0.2">
      <c r="A94" s="4"/>
      <c r="B94" s="4"/>
      <c r="C94" s="32"/>
      <c r="D94" s="4" t="s">
        <v>62</v>
      </c>
      <c r="E94" s="4"/>
      <c r="F94" s="4"/>
      <c r="G94" s="4"/>
      <c r="H94" s="5" t="s">
        <v>5</v>
      </c>
      <c r="I94" s="28">
        <v>1000</v>
      </c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</row>
    <row r="95" spans="1:93" x14ac:dyDescent="0.2">
      <c r="A95" s="4"/>
      <c r="B95" s="4"/>
      <c r="C95" s="4"/>
      <c r="D95" s="4" t="s">
        <v>63</v>
      </c>
      <c r="E95" s="4"/>
      <c r="F95" s="4"/>
      <c r="G95" s="4"/>
      <c r="H95" s="5" t="s">
        <v>45</v>
      </c>
      <c r="I95" s="22">
        <v>6</v>
      </c>
      <c r="J95" s="4"/>
      <c r="K95" s="4"/>
      <c r="L95" s="22">
        <v>4</v>
      </c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</row>
    <row r="96" spans="1:93" x14ac:dyDescent="0.2">
      <c r="A96" s="4"/>
      <c r="B96" s="4"/>
      <c r="C96" s="4"/>
      <c r="D96" s="4" t="s">
        <v>64</v>
      </c>
      <c r="E96" s="4"/>
      <c r="F96" s="4"/>
      <c r="G96" s="4"/>
      <c r="H96" s="5" t="s">
        <v>5</v>
      </c>
      <c r="I96" s="28">
        <v>3000</v>
      </c>
      <c r="J96" s="4"/>
      <c r="K96" s="4"/>
      <c r="L96" s="28">
        <v>3000</v>
      </c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</row>
    <row r="97" spans="1:93" x14ac:dyDescent="0.2">
      <c r="A97" s="4"/>
      <c r="B97" s="4"/>
      <c r="C97" s="4"/>
      <c r="D97" s="4" t="s">
        <v>65</v>
      </c>
      <c r="E97" s="4"/>
      <c r="F97" s="4"/>
      <c r="G97" s="4"/>
      <c r="H97" s="5" t="s">
        <v>45</v>
      </c>
      <c r="I97" s="22">
        <v>12</v>
      </c>
      <c r="J97" s="4"/>
      <c r="K97" s="4"/>
      <c r="L97" s="22">
        <v>10</v>
      </c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</row>
    <row r="98" spans="1:93" x14ac:dyDescent="0.2">
      <c r="A98" s="4"/>
      <c r="B98" s="4"/>
      <c r="C98" s="4"/>
      <c r="D98" s="4" t="s">
        <v>60</v>
      </c>
      <c r="E98" s="4"/>
      <c r="F98" s="4"/>
      <c r="G98" s="4"/>
      <c r="H98" s="5" t="s">
        <v>3</v>
      </c>
      <c r="I98" s="14">
        <v>0.02</v>
      </c>
      <c r="J98" s="4"/>
      <c r="K98" s="4"/>
      <c r="L98" s="14">
        <v>0.02</v>
      </c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</row>
    <row r="99" spans="1:93" x14ac:dyDescent="0.2">
      <c r="A99" s="4"/>
      <c r="B99" s="4"/>
      <c r="C99" s="4"/>
      <c r="D99" s="4"/>
      <c r="E99" s="4"/>
      <c r="F99" s="4"/>
      <c r="G99" s="4"/>
      <c r="H99" s="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</row>
    <row r="100" spans="1:93" x14ac:dyDescent="0.2">
      <c r="A100" s="4"/>
      <c r="B100" s="4"/>
      <c r="C100" s="32" t="s">
        <v>48</v>
      </c>
      <c r="D100" s="4"/>
      <c r="E100" s="4"/>
      <c r="F100" s="4"/>
      <c r="G100" s="4"/>
      <c r="H100" s="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</row>
    <row r="101" spans="1:93" x14ac:dyDescent="0.2">
      <c r="A101" s="4"/>
      <c r="B101" s="4"/>
      <c r="C101" s="32"/>
      <c r="D101" s="4" t="s">
        <v>57</v>
      </c>
      <c r="E101" s="4"/>
      <c r="F101" s="4"/>
      <c r="G101" s="4"/>
      <c r="H101" s="5" t="s">
        <v>5</v>
      </c>
      <c r="I101" s="28">
        <v>3000</v>
      </c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</row>
    <row r="102" spans="1:93" x14ac:dyDescent="0.2">
      <c r="A102" s="4"/>
      <c r="B102" s="4"/>
      <c r="C102" s="4"/>
      <c r="D102" s="4" t="s">
        <v>58</v>
      </c>
      <c r="E102" s="4"/>
      <c r="F102" s="4"/>
      <c r="G102" s="4"/>
      <c r="H102" s="5" t="s">
        <v>44</v>
      </c>
      <c r="I102" s="22">
        <v>12</v>
      </c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</row>
    <row r="103" spans="1:93" x14ac:dyDescent="0.2">
      <c r="A103" s="4"/>
      <c r="B103" s="4"/>
      <c r="C103" s="4"/>
      <c r="D103" s="4" t="s">
        <v>59</v>
      </c>
      <c r="E103" s="4"/>
      <c r="F103" s="4"/>
      <c r="G103" s="4"/>
      <c r="H103" s="5" t="s">
        <v>45</v>
      </c>
      <c r="I103" s="22">
        <v>1</v>
      </c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</row>
    <row r="104" spans="1:93" x14ac:dyDescent="0.2">
      <c r="A104" s="4"/>
      <c r="B104" s="4"/>
      <c r="C104" s="4"/>
      <c r="D104" s="4" t="s">
        <v>60</v>
      </c>
      <c r="E104" s="4"/>
      <c r="F104" s="4"/>
      <c r="G104" s="4"/>
      <c r="H104" s="5" t="s">
        <v>3</v>
      </c>
      <c r="I104" s="14">
        <v>0.01</v>
      </c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</row>
    <row r="105" spans="1:93" x14ac:dyDescent="0.2">
      <c r="A105" s="4"/>
      <c r="B105" s="4"/>
      <c r="C105" s="32"/>
      <c r="D105" s="4"/>
      <c r="E105" s="4"/>
      <c r="F105" s="4"/>
      <c r="G105" s="4"/>
      <c r="H105" s="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</row>
    <row r="106" spans="1:93" x14ac:dyDescent="0.2">
      <c r="A106" s="4"/>
      <c r="B106" s="4"/>
      <c r="C106" s="32" t="s">
        <v>49</v>
      </c>
      <c r="D106" s="4"/>
      <c r="E106" s="4"/>
      <c r="F106" s="4"/>
      <c r="G106" s="4"/>
      <c r="H106" s="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</row>
    <row r="107" spans="1:93" x14ac:dyDescent="0.2">
      <c r="A107" s="4"/>
      <c r="B107" s="4"/>
      <c r="C107" s="4"/>
      <c r="D107" s="4" t="s">
        <v>61</v>
      </c>
      <c r="E107" s="4"/>
      <c r="F107" s="4"/>
      <c r="G107" s="4"/>
      <c r="H107" s="5" t="s">
        <v>3</v>
      </c>
      <c r="I107" s="14">
        <v>0.08</v>
      </c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</row>
    <row r="108" spans="1:93" x14ac:dyDescent="0.2">
      <c r="A108" s="4"/>
      <c r="B108" s="4"/>
      <c r="C108" s="32"/>
      <c r="D108" s="4"/>
      <c r="E108" s="4"/>
      <c r="F108" s="4"/>
      <c r="G108" s="4"/>
      <c r="H108" s="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</row>
    <row r="109" spans="1:93" ht="12" customHeight="1" x14ac:dyDescent="0.2">
      <c r="A109" s="10">
        <f>MAX(A$3:A99)+0.01</f>
        <v>1.08</v>
      </c>
      <c r="B109" s="10"/>
      <c r="C109" s="10" t="s">
        <v>51</v>
      </c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</row>
    <row r="110" spans="1:93" x14ac:dyDescent="0.2">
      <c r="A110" s="4"/>
      <c r="B110" s="4"/>
      <c r="C110" s="4"/>
      <c r="D110" s="4"/>
      <c r="E110" s="4"/>
      <c r="F110" s="4"/>
      <c r="G110" s="4"/>
      <c r="H110" s="5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</row>
    <row r="111" spans="1:93" ht="12" customHeight="1" x14ac:dyDescent="0.2">
      <c r="A111" s="4"/>
      <c r="B111" s="4"/>
      <c r="C111" s="4"/>
      <c r="D111" s="4" t="s">
        <v>52</v>
      </c>
      <c r="E111" s="4"/>
      <c r="F111" s="4"/>
      <c r="G111" s="4"/>
      <c r="H111" s="5" t="s">
        <v>29</v>
      </c>
      <c r="I111" s="29">
        <v>43100</v>
      </c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</row>
    <row r="112" spans="1:93" ht="12" customHeight="1" x14ac:dyDescent="0.2">
      <c r="A112" s="4"/>
      <c r="B112" s="4"/>
      <c r="C112" s="4"/>
      <c r="D112" s="4"/>
      <c r="E112" s="4"/>
      <c r="F112" s="4"/>
      <c r="G112" s="4"/>
      <c r="H112" s="5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</row>
    <row r="113" spans="1:93" ht="12" customHeight="1" x14ac:dyDescent="0.2">
      <c r="A113" s="4"/>
      <c r="B113" s="4"/>
      <c r="C113" s="4"/>
      <c r="D113" s="4" t="s">
        <v>53</v>
      </c>
      <c r="E113" s="4"/>
      <c r="F113" s="4"/>
      <c r="G113" s="4"/>
      <c r="H113" s="5" t="s">
        <v>3</v>
      </c>
      <c r="I113" s="14">
        <v>0.08</v>
      </c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</row>
    <row r="114" spans="1:93" ht="12" customHeight="1" x14ac:dyDescent="0.2">
      <c r="A114" s="4"/>
      <c r="B114" s="4"/>
      <c r="C114" s="4"/>
      <c r="D114" s="4"/>
      <c r="E114" s="4"/>
      <c r="F114" s="4"/>
      <c r="G114" s="4"/>
      <c r="H114" s="5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</row>
    <row r="115" spans="1:93" ht="12" customHeight="1" x14ac:dyDescent="0.2">
      <c r="A115" s="4"/>
      <c r="B115" s="4"/>
      <c r="C115" s="4"/>
      <c r="D115" s="4" t="s">
        <v>54</v>
      </c>
      <c r="E115" s="4"/>
      <c r="F115" s="4"/>
      <c r="G115" s="4"/>
      <c r="H115" s="5" t="s">
        <v>3</v>
      </c>
      <c r="I115" s="14">
        <v>0.04</v>
      </c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</row>
    <row r="116" spans="1:93" ht="12" customHeight="1" x14ac:dyDescent="0.2">
      <c r="A116" s="4"/>
      <c r="B116" s="4"/>
      <c r="C116" s="4"/>
      <c r="D116" s="4"/>
      <c r="E116" s="4"/>
      <c r="F116" s="4"/>
      <c r="G116" s="4"/>
      <c r="H116" s="5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</row>
    <row r="117" spans="1:93" ht="12" customHeight="1" x14ac:dyDescent="0.2">
      <c r="A117" s="4"/>
      <c r="B117" s="4"/>
      <c r="C117" s="4"/>
      <c r="D117" s="4" t="s">
        <v>78</v>
      </c>
      <c r="E117" s="4"/>
      <c r="F117" s="4"/>
      <c r="G117" s="4"/>
      <c r="H117" s="5" t="s">
        <v>74</v>
      </c>
      <c r="I117" s="22">
        <v>0</v>
      </c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</row>
    <row r="118" spans="1:93" ht="12" customHeight="1" x14ac:dyDescent="0.2">
      <c r="A118" s="4"/>
      <c r="B118" s="4"/>
      <c r="C118" s="4"/>
      <c r="D118" s="4"/>
      <c r="E118" s="4"/>
      <c r="F118" s="4"/>
      <c r="G118" s="4"/>
      <c r="H118" s="5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</row>
    <row r="119" spans="1:93" ht="12" customHeight="1" x14ac:dyDescent="0.2">
      <c r="A119" s="4"/>
      <c r="B119" s="4"/>
      <c r="C119" s="4"/>
      <c r="D119" s="4" t="s">
        <v>79</v>
      </c>
      <c r="E119" s="4"/>
      <c r="F119" s="4"/>
      <c r="G119" s="4"/>
      <c r="H119" s="5" t="s">
        <v>3</v>
      </c>
      <c r="I119" s="17">
        <f>I113*(1-I117)+I115*I117</f>
        <v>0.08</v>
      </c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</row>
    <row r="120" spans="1:93" ht="12" customHeight="1" x14ac:dyDescent="0.2">
      <c r="A120" s="4"/>
      <c r="B120" s="4"/>
      <c r="C120" s="4"/>
      <c r="D120" s="4"/>
      <c r="E120" s="4"/>
      <c r="F120" s="4"/>
      <c r="G120" s="4"/>
      <c r="H120" s="5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</row>
    <row r="121" spans="1:93" ht="12" customHeight="1" x14ac:dyDescent="0.2">
      <c r="A121" s="10"/>
      <c r="B121" s="10"/>
      <c r="C121" s="10" t="s">
        <v>2</v>
      </c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</row>
    <row r="122" spans="1:93" x14ac:dyDescent="0.2">
      <c r="A122" s="4"/>
      <c r="B122" s="4"/>
      <c r="C122" s="7"/>
      <c r="D122" s="4"/>
      <c r="E122" s="4"/>
      <c r="F122" s="4"/>
      <c r="G122" s="4"/>
      <c r="H122" s="5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</row>
    <row r="123" spans="1:93" x14ac:dyDescent="0.2">
      <c r="A123" s="4"/>
      <c r="B123" s="4"/>
      <c r="C123" s="7"/>
      <c r="D123" s="4"/>
      <c r="E123" s="4"/>
      <c r="F123" s="4"/>
      <c r="G123" s="4"/>
      <c r="H123" s="5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</row>
    <row r="124" spans="1:93" x14ac:dyDescent="0.2">
      <c r="A124" s="4"/>
      <c r="B124" s="4"/>
      <c r="C124" s="7"/>
      <c r="D124" s="4"/>
      <c r="E124" s="4"/>
      <c r="F124" s="4"/>
      <c r="G124" s="4"/>
      <c r="H124" s="5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</row>
    <row r="125" spans="1:93" x14ac:dyDescent="0.2">
      <c r="A125" s="4"/>
      <c r="B125" s="4"/>
      <c r="C125" s="7"/>
      <c r="D125" s="4"/>
      <c r="E125" s="4"/>
      <c r="F125" s="4"/>
      <c r="G125" s="4"/>
      <c r="H125" s="5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</row>
    <row r="126" spans="1:93" x14ac:dyDescent="0.2">
      <c r="A126" s="4"/>
      <c r="B126" s="4"/>
      <c r="C126" s="7"/>
      <c r="D126" s="4"/>
      <c r="E126" s="4"/>
      <c r="F126" s="4"/>
      <c r="G126" s="4"/>
      <c r="H126" s="5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</row>
    <row r="127" spans="1:93" x14ac:dyDescent="0.2">
      <c r="A127" s="4"/>
      <c r="B127" s="4"/>
      <c r="C127" s="7"/>
      <c r="D127" s="4"/>
      <c r="E127" s="4"/>
      <c r="F127" s="4"/>
      <c r="G127" s="4"/>
      <c r="H127" s="5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</row>
    <row r="128" spans="1:93" x14ac:dyDescent="0.2">
      <c r="A128" s="4"/>
      <c r="B128" s="4"/>
      <c r="C128" s="7"/>
      <c r="D128" s="4"/>
      <c r="E128" s="4"/>
      <c r="F128" s="4"/>
      <c r="G128" s="4"/>
      <c r="H128" s="5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</row>
    <row r="129" spans="1:93" x14ac:dyDescent="0.2">
      <c r="A129" s="4"/>
      <c r="B129" s="4"/>
      <c r="C129" s="7"/>
      <c r="D129" s="4"/>
      <c r="E129" s="4"/>
      <c r="F129" s="4"/>
      <c r="G129" s="4"/>
      <c r="H129" s="5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</row>
    <row r="130" spans="1:93" x14ac:dyDescent="0.2">
      <c r="A130" s="4"/>
      <c r="B130" s="4"/>
      <c r="C130" s="7"/>
      <c r="D130" s="4"/>
      <c r="E130" s="4"/>
      <c r="F130" s="4"/>
      <c r="G130" s="4"/>
      <c r="H130" s="5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</row>
    <row r="131" spans="1:93" x14ac:dyDescent="0.2">
      <c r="A131" s="4"/>
      <c r="B131" s="4"/>
      <c r="C131" s="7"/>
      <c r="D131" s="4"/>
      <c r="E131" s="4"/>
      <c r="F131" s="4"/>
      <c r="G131" s="4"/>
      <c r="H131" s="5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</row>
    <row r="132" spans="1:93" x14ac:dyDescent="0.2">
      <c r="A132" s="4"/>
      <c r="B132" s="4"/>
      <c r="C132" s="7"/>
      <c r="D132" s="4"/>
      <c r="E132" s="4"/>
      <c r="F132" s="4"/>
      <c r="G132" s="4"/>
      <c r="H132" s="5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</row>
    <row r="133" spans="1:93" x14ac:dyDescent="0.2">
      <c r="A133" s="4"/>
      <c r="B133" s="4"/>
      <c r="C133" s="7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</row>
    <row r="134" spans="1:93" x14ac:dyDescent="0.2">
      <c r="A134" s="4"/>
      <c r="B134" s="4"/>
      <c r="C134" s="7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</row>
    <row r="135" spans="1:93" x14ac:dyDescent="0.2">
      <c r="A135" s="4"/>
      <c r="B135" s="4"/>
      <c r="C135" s="7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</row>
    <row r="136" spans="1:93" x14ac:dyDescent="0.2">
      <c r="A136" s="4"/>
      <c r="B136" s="4"/>
      <c r="C136" s="7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</row>
    <row r="137" spans="1:93" x14ac:dyDescent="0.2">
      <c r="A137" s="4"/>
      <c r="B137" s="4"/>
      <c r="C137" s="7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</row>
    <row r="138" spans="1:93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</row>
    <row r="139" spans="1:93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</row>
    <row r="140" spans="1:93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</row>
    <row r="141" spans="1:93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</row>
    <row r="142" spans="1:93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</row>
    <row r="143" spans="1:93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</row>
    <row r="144" spans="1:93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</row>
    <row r="145" spans="1:93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</row>
    <row r="146" spans="1:93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</row>
    <row r="147" spans="1:93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</row>
    <row r="148" spans="1:93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</row>
    <row r="149" spans="1:93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</row>
    <row r="150" spans="1:93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</row>
    <row r="151" spans="1:93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</row>
    <row r="152" spans="1:93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</row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  <outlinePr summaryBelow="0"/>
  </sheetPr>
  <dimension ref="A1:CO120"/>
  <sheetViews>
    <sheetView showGridLines="0" tabSelected="1" zoomScale="85" zoomScaleNormal="85" zoomScalePageLayoutView="85" workbookViewId="0">
      <pane xSplit="12" ySplit="8" topLeftCell="M9" activePane="bottomRight" state="frozen"/>
      <selection pane="topRight" activeCell="M1" sqref="M1"/>
      <selection pane="bottomLeft" activeCell="A9" sqref="A9"/>
      <selection pane="bottomRight" activeCell="M9" sqref="M9"/>
    </sheetView>
  </sheetViews>
  <sheetFormatPr defaultColWidth="0" defaultRowHeight="12.75" x14ac:dyDescent="0.2"/>
  <cols>
    <col min="1" max="1" width="7.28515625" style="2" customWidth="1"/>
    <col min="2" max="2" width="4.7109375" style="2" customWidth="1"/>
    <col min="3" max="3" width="3.7109375" style="39" customWidth="1"/>
    <col min="4" max="4" width="40.7109375" style="12" customWidth="1"/>
    <col min="5" max="6" width="12.7109375" style="2" customWidth="1"/>
    <col min="7" max="7" width="3.7109375" style="2" customWidth="1"/>
    <col min="8" max="8" width="10.7109375" style="13" customWidth="1"/>
    <col min="9" max="9" width="12.7109375" style="2" customWidth="1"/>
    <col min="10" max="10" width="15.7109375" style="2" customWidth="1"/>
    <col min="11" max="11" width="3.7109375" style="2" customWidth="1"/>
    <col min="12" max="93" width="12.7109375" style="2" customWidth="1"/>
    <col min="94" max="16384" width="8.85546875" style="2" hidden="1"/>
  </cols>
  <sheetData>
    <row r="1" spans="1:93" ht="23.25" x14ac:dyDescent="0.35">
      <c r="A1" s="34" t="s">
        <v>31</v>
      </c>
      <c r="B1" s="33"/>
      <c r="C1" s="35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</row>
    <row r="2" spans="1:93" s="3" customFormat="1" ht="18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</row>
    <row r="3" spans="1:93" ht="18" customHeight="1" x14ac:dyDescent="0.25">
      <c r="A3" s="36">
        <v>2</v>
      </c>
      <c r="B3" s="33"/>
      <c r="C3" s="37" t="s">
        <v>30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</row>
    <row r="4" spans="1:93" s="4" customFormat="1" ht="12" customHeight="1" x14ac:dyDescent="0.2">
      <c r="C4" s="32"/>
      <c r="F4" s="18"/>
      <c r="H4" s="18"/>
    </row>
    <row r="5" spans="1:93" s="4" customFormat="1" ht="12" customHeight="1" x14ac:dyDescent="0.2">
      <c r="C5" s="32"/>
      <c r="H5" s="5"/>
    </row>
    <row r="6" spans="1:93" s="4" customFormat="1" ht="12" customHeight="1" x14ac:dyDescent="0.25">
      <c r="C6" s="32"/>
      <c r="D6" s="6"/>
      <c r="E6" s="7" t="s">
        <v>6</v>
      </c>
      <c r="H6" s="5"/>
      <c r="L6" s="8"/>
      <c r="M6" s="8">
        <f>Assumptions!M6</f>
        <v>43070</v>
      </c>
      <c r="N6" s="8">
        <f>Assumptions!N6</f>
        <v>43101</v>
      </c>
      <c r="O6" s="8">
        <f>Assumptions!O6</f>
        <v>43132</v>
      </c>
      <c r="P6" s="8">
        <f>Assumptions!P6</f>
        <v>43160</v>
      </c>
      <c r="Q6" s="8">
        <f>Assumptions!Q6</f>
        <v>43191</v>
      </c>
      <c r="R6" s="8">
        <f>Assumptions!R6</f>
        <v>43221</v>
      </c>
      <c r="S6" s="8">
        <f>Assumptions!S6</f>
        <v>43252</v>
      </c>
      <c r="T6" s="8">
        <f>Assumptions!T6</f>
        <v>43282</v>
      </c>
      <c r="U6" s="8">
        <f>Assumptions!U6</f>
        <v>43313</v>
      </c>
      <c r="V6" s="8">
        <f>Assumptions!V6</f>
        <v>43344</v>
      </c>
      <c r="W6" s="8">
        <f>Assumptions!W6</f>
        <v>43374</v>
      </c>
      <c r="X6" s="8">
        <f>Assumptions!X6</f>
        <v>43405</v>
      </c>
      <c r="Y6" s="8">
        <f>Assumptions!Y6</f>
        <v>43435</v>
      </c>
      <c r="Z6" s="8">
        <f>Assumptions!Z6</f>
        <v>43466</v>
      </c>
      <c r="AA6" s="8">
        <f>Assumptions!AA6</f>
        <v>43497</v>
      </c>
      <c r="AB6" s="8">
        <f>Assumptions!AB6</f>
        <v>43525</v>
      </c>
      <c r="AC6" s="8">
        <f>Assumptions!AC6</f>
        <v>43556</v>
      </c>
      <c r="AD6" s="8">
        <f>Assumptions!AD6</f>
        <v>43586</v>
      </c>
      <c r="AE6" s="8">
        <f>Assumptions!AE6</f>
        <v>43617</v>
      </c>
      <c r="AF6" s="8">
        <f>Assumptions!AF6</f>
        <v>43647</v>
      </c>
      <c r="AG6" s="8">
        <f>Assumptions!AG6</f>
        <v>43678</v>
      </c>
      <c r="AH6" s="8">
        <f>Assumptions!AH6</f>
        <v>43709</v>
      </c>
      <c r="AI6" s="8">
        <f>Assumptions!AI6</f>
        <v>43739</v>
      </c>
      <c r="AJ6" s="8">
        <f>Assumptions!AJ6</f>
        <v>43770</v>
      </c>
      <c r="AK6" s="8">
        <f>Assumptions!AK6</f>
        <v>43800</v>
      </c>
      <c r="AL6" s="8">
        <f>Assumptions!AL6</f>
        <v>43831</v>
      </c>
      <c r="AM6" s="8">
        <f>Assumptions!AM6</f>
        <v>43862</v>
      </c>
      <c r="AN6" s="8">
        <f>Assumptions!AN6</f>
        <v>43891</v>
      </c>
      <c r="AO6" s="8">
        <f>Assumptions!AO6</f>
        <v>43922</v>
      </c>
      <c r="AP6" s="8">
        <f>Assumptions!AP6</f>
        <v>43952</v>
      </c>
      <c r="AQ6" s="8">
        <f>Assumptions!AQ6</f>
        <v>43983</v>
      </c>
      <c r="AR6" s="8">
        <f>Assumptions!AR6</f>
        <v>44013</v>
      </c>
      <c r="AS6" s="8">
        <f>Assumptions!AS6</f>
        <v>44044</v>
      </c>
      <c r="AT6" s="8">
        <f>Assumptions!AT6</f>
        <v>44075</v>
      </c>
      <c r="AU6" s="8">
        <f>Assumptions!AU6</f>
        <v>44105</v>
      </c>
      <c r="AV6" s="8">
        <f>Assumptions!AV6</f>
        <v>44136</v>
      </c>
      <c r="AW6" s="8">
        <f>Assumptions!AW6</f>
        <v>44166</v>
      </c>
      <c r="AX6" s="8">
        <f>Assumptions!AX6</f>
        <v>44197</v>
      </c>
      <c r="AY6" s="8">
        <f>Assumptions!AY6</f>
        <v>44228</v>
      </c>
      <c r="AZ6" s="8">
        <f>Assumptions!AZ6</f>
        <v>44256</v>
      </c>
      <c r="BA6" s="8">
        <f>Assumptions!BA6</f>
        <v>44287</v>
      </c>
      <c r="BB6" s="8">
        <f>Assumptions!BB6</f>
        <v>44317</v>
      </c>
      <c r="BC6" s="8">
        <f>Assumptions!BC6</f>
        <v>44348</v>
      </c>
      <c r="BD6" s="8">
        <f>Assumptions!BD6</f>
        <v>44378</v>
      </c>
      <c r="BE6" s="8">
        <f>Assumptions!BE6</f>
        <v>44409</v>
      </c>
      <c r="BF6" s="8">
        <f>Assumptions!BF6</f>
        <v>44440</v>
      </c>
      <c r="BG6" s="8">
        <f>Assumptions!BG6</f>
        <v>44470</v>
      </c>
      <c r="BH6" s="8">
        <f>Assumptions!BH6</f>
        <v>44501</v>
      </c>
      <c r="BI6" s="8">
        <f>Assumptions!BI6</f>
        <v>44531</v>
      </c>
      <c r="BJ6" s="8">
        <f>Assumptions!BJ6</f>
        <v>44562</v>
      </c>
      <c r="BK6" s="8">
        <f>Assumptions!BK6</f>
        <v>44593</v>
      </c>
      <c r="BL6" s="8">
        <f>Assumptions!BL6</f>
        <v>44621</v>
      </c>
      <c r="BM6" s="8">
        <f>Assumptions!BM6</f>
        <v>44652</v>
      </c>
      <c r="BN6" s="8">
        <f>Assumptions!BN6</f>
        <v>44682</v>
      </c>
      <c r="BO6" s="8">
        <f>Assumptions!BO6</f>
        <v>44713</v>
      </c>
      <c r="BP6" s="8">
        <f>Assumptions!BP6</f>
        <v>44743</v>
      </c>
      <c r="BQ6" s="8">
        <f>Assumptions!BQ6</f>
        <v>44774</v>
      </c>
      <c r="BR6" s="8">
        <f>Assumptions!BR6</f>
        <v>44805</v>
      </c>
      <c r="BS6" s="8">
        <f>Assumptions!BS6</f>
        <v>44835</v>
      </c>
      <c r="BT6" s="8">
        <f>Assumptions!BT6</f>
        <v>44866</v>
      </c>
      <c r="BU6" s="8">
        <f>Assumptions!BU6</f>
        <v>44896</v>
      </c>
      <c r="BV6" s="8">
        <f>Assumptions!BV6</f>
        <v>44927</v>
      </c>
      <c r="BW6" s="8">
        <f>Assumptions!BW6</f>
        <v>44958</v>
      </c>
      <c r="BX6" s="8">
        <f>Assumptions!BX6</f>
        <v>44986</v>
      </c>
      <c r="BY6" s="8">
        <f>Assumptions!BY6</f>
        <v>45017</v>
      </c>
      <c r="BZ6" s="8">
        <f>Assumptions!BZ6</f>
        <v>45047</v>
      </c>
      <c r="CA6" s="8">
        <f>Assumptions!CA6</f>
        <v>45078</v>
      </c>
      <c r="CB6" s="8">
        <f>Assumptions!CB6</f>
        <v>45108</v>
      </c>
      <c r="CC6" s="8">
        <f>Assumptions!CC6</f>
        <v>45139</v>
      </c>
      <c r="CD6" s="8">
        <f>Assumptions!CD6</f>
        <v>45170</v>
      </c>
      <c r="CE6" s="8">
        <f>Assumptions!CE6</f>
        <v>45200</v>
      </c>
      <c r="CF6" s="8">
        <f>Assumptions!CF6</f>
        <v>45231</v>
      </c>
      <c r="CG6" s="8">
        <f>Assumptions!CG6</f>
        <v>45261</v>
      </c>
      <c r="CH6" s="8">
        <f>Assumptions!CH6</f>
        <v>45292</v>
      </c>
      <c r="CI6" s="8">
        <f>Assumptions!CI6</f>
        <v>45323</v>
      </c>
      <c r="CJ6" s="8">
        <f>Assumptions!CJ6</f>
        <v>45352</v>
      </c>
      <c r="CK6" s="8">
        <f>Assumptions!CK6</f>
        <v>45383</v>
      </c>
      <c r="CL6" s="8">
        <f>Assumptions!CL6</f>
        <v>45413</v>
      </c>
      <c r="CM6" s="8">
        <f>Assumptions!CM6</f>
        <v>45444</v>
      </c>
      <c r="CN6" s="8">
        <f>Assumptions!CN6</f>
        <v>45474</v>
      </c>
      <c r="CO6" s="8">
        <f>Assumptions!CO6</f>
        <v>45505</v>
      </c>
    </row>
    <row r="7" spans="1:93" s="4" customFormat="1" ht="12" customHeight="1" x14ac:dyDescent="0.25">
      <c r="C7" s="32"/>
      <c r="D7" s="6"/>
      <c r="E7" s="7" t="s">
        <v>7</v>
      </c>
      <c r="H7" s="5" t="s">
        <v>0</v>
      </c>
      <c r="J7" s="4" t="s">
        <v>1</v>
      </c>
      <c r="L7" s="8"/>
      <c r="M7" s="8">
        <f>Assumptions!M7</f>
        <v>43100</v>
      </c>
      <c r="N7" s="8">
        <f>Assumptions!N7</f>
        <v>43131</v>
      </c>
      <c r="O7" s="8">
        <f>Assumptions!O7</f>
        <v>43159</v>
      </c>
      <c r="P7" s="8">
        <f>Assumptions!P7</f>
        <v>43190</v>
      </c>
      <c r="Q7" s="8">
        <f>Assumptions!Q7</f>
        <v>43220</v>
      </c>
      <c r="R7" s="8">
        <f>Assumptions!R7</f>
        <v>43251</v>
      </c>
      <c r="S7" s="8">
        <f>Assumptions!S7</f>
        <v>43281</v>
      </c>
      <c r="T7" s="8">
        <f>Assumptions!T7</f>
        <v>43312</v>
      </c>
      <c r="U7" s="8">
        <f>Assumptions!U7</f>
        <v>43343</v>
      </c>
      <c r="V7" s="8">
        <f>Assumptions!V7</f>
        <v>43373</v>
      </c>
      <c r="W7" s="8">
        <f>Assumptions!W7</f>
        <v>43404</v>
      </c>
      <c r="X7" s="8">
        <f>Assumptions!X7</f>
        <v>43434</v>
      </c>
      <c r="Y7" s="8">
        <f>Assumptions!Y7</f>
        <v>43465</v>
      </c>
      <c r="Z7" s="8">
        <f>Assumptions!Z7</f>
        <v>43496</v>
      </c>
      <c r="AA7" s="8">
        <f>Assumptions!AA7</f>
        <v>43524</v>
      </c>
      <c r="AB7" s="8">
        <f>Assumptions!AB7</f>
        <v>43555</v>
      </c>
      <c r="AC7" s="8">
        <f>Assumptions!AC7</f>
        <v>43585</v>
      </c>
      <c r="AD7" s="8">
        <f>Assumptions!AD7</f>
        <v>43616</v>
      </c>
      <c r="AE7" s="8">
        <f>Assumptions!AE7</f>
        <v>43646</v>
      </c>
      <c r="AF7" s="8">
        <f>Assumptions!AF7</f>
        <v>43677</v>
      </c>
      <c r="AG7" s="8">
        <f>Assumptions!AG7</f>
        <v>43708</v>
      </c>
      <c r="AH7" s="8">
        <f>Assumptions!AH7</f>
        <v>43738</v>
      </c>
      <c r="AI7" s="8">
        <f>Assumptions!AI7</f>
        <v>43769</v>
      </c>
      <c r="AJ7" s="8">
        <f>Assumptions!AJ7</f>
        <v>43799</v>
      </c>
      <c r="AK7" s="8">
        <f>Assumptions!AK7</f>
        <v>43830</v>
      </c>
      <c r="AL7" s="8">
        <f>Assumptions!AL7</f>
        <v>43861</v>
      </c>
      <c r="AM7" s="8">
        <f>Assumptions!AM7</f>
        <v>43890</v>
      </c>
      <c r="AN7" s="8">
        <f>Assumptions!AN7</f>
        <v>43921</v>
      </c>
      <c r="AO7" s="8">
        <f>Assumptions!AO7</f>
        <v>43951</v>
      </c>
      <c r="AP7" s="8">
        <f>Assumptions!AP7</f>
        <v>43982</v>
      </c>
      <c r="AQ7" s="8">
        <f>Assumptions!AQ7</f>
        <v>44012</v>
      </c>
      <c r="AR7" s="8">
        <f>Assumptions!AR7</f>
        <v>44043</v>
      </c>
      <c r="AS7" s="8">
        <f>Assumptions!AS7</f>
        <v>44074</v>
      </c>
      <c r="AT7" s="8">
        <f>Assumptions!AT7</f>
        <v>44104</v>
      </c>
      <c r="AU7" s="8">
        <f>Assumptions!AU7</f>
        <v>44135</v>
      </c>
      <c r="AV7" s="8">
        <f>Assumptions!AV7</f>
        <v>44165</v>
      </c>
      <c r="AW7" s="8">
        <f>Assumptions!AW7</f>
        <v>44196</v>
      </c>
      <c r="AX7" s="8">
        <f>Assumptions!AX7</f>
        <v>44227</v>
      </c>
      <c r="AY7" s="8">
        <f>Assumptions!AY7</f>
        <v>44255</v>
      </c>
      <c r="AZ7" s="8">
        <f>Assumptions!AZ7</f>
        <v>44286</v>
      </c>
      <c r="BA7" s="8">
        <f>Assumptions!BA7</f>
        <v>44316</v>
      </c>
      <c r="BB7" s="8">
        <f>Assumptions!BB7</f>
        <v>44347</v>
      </c>
      <c r="BC7" s="8">
        <f>Assumptions!BC7</f>
        <v>44377</v>
      </c>
      <c r="BD7" s="8">
        <f>Assumptions!BD7</f>
        <v>44408</v>
      </c>
      <c r="BE7" s="8">
        <f>Assumptions!BE7</f>
        <v>44439</v>
      </c>
      <c r="BF7" s="8">
        <f>Assumptions!BF7</f>
        <v>44469</v>
      </c>
      <c r="BG7" s="8">
        <f>Assumptions!BG7</f>
        <v>44500</v>
      </c>
      <c r="BH7" s="8">
        <f>Assumptions!BH7</f>
        <v>44530</v>
      </c>
      <c r="BI7" s="8">
        <f>Assumptions!BI7</f>
        <v>44561</v>
      </c>
      <c r="BJ7" s="8">
        <f>Assumptions!BJ7</f>
        <v>44592</v>
      </c>
      <c r="BK7" s="8">
        <f>Assumptions!BK7</f>
        <v>44620</v>
      </c>
      <c r="BL7" s="8">
        <f>Assumptions!BL7</f>
        <v>44651</v>
      </c>
      <c r="BM7" s="8">
        <f>Assumptions!BM7</f>
        <v>44681</v>
      </c>
      <c r="BN7" s="8">
        <f>Assumptions!BN7</f>
        <v>44712</v>
      </c>
      <c r="BO7" s="8">
        <f>Assumptions!BO7</f>
        <v>44742</v>
      </c>
      <c r="BP7" s="8">
        <f>Assumptions!BP7</f>
        <v>44773</v>
      </c>
      <c r="BQ7" s="8">
        <f>Assumptions!BQ7</f>
        <v>44804</v>
      </c>
      <c r="BR7" s="8">
        <f>Assumptions!BR7</f>
        <v>44834</v>
      </c>
      <c r="BS7" s="8">
        <f>Assumptions!BS7</f>
        <v>44865</v>
      </c>
      <c r="BT7" s="8">
        <f>Assumptions!BT7</f>
        <v>44895</v>
      </c>
      <c r="BU7" s="8">
        <f>Assumptions!BU7</f>
        <v>44926</v>
      </c>
      <c r="BV7" s="8">
        <f>Assumptions!BV7</f>
        <v>44957</v>
      </c>
      <c r="BW7" s="8">
        <f>Assumptions!BW7</f>
        <v>44985</v>
      </c>
      <c r="BX7" s="8">
        <f>Assumptions!BX7</f>
        <v>45016</v>
      </c>
      <c r="BY7" s="8">
        <f>Assumptions!BY7</f>
        <v>45046</v>
      </c>
      <c r="BZ7" s="8">
        <f>Assumptions!BZ7</f>
        <v>45077</v>
      </c>
      <c r="CA7" s="8">
        <f>Assumptions!CA7</f>
        <v>45107</v>
      </c>
      <c r="CB7" s="8">
        <f>Assumptions!CB7</f>
        <v>45138</v>
      </c>
      <c r="CC7" s="8">
        <f>Assumptions!CC7</f>
        <v>45169</v>
      </c>
      <c r="CD7" s="8">
        <f>Assumptions!CD7</f>
        <v>45199</v>
      </c>
      <c r="CE7" s="8">
        <f>Assumptions!CE7</f>
        <v>45230</v>
      </c>
      <c r="CF7" s="8">
        <f>Assumptions!CF7</f>
        <v>45260</v>
      </c>
      <c r="CG7" s="8">
        <f>Assumptions!CG7</f>
        <v>45291</v>
      </c>
      <c r="CH7" s="8">
        <f>Assumptions!CH7</f>
        <v>45322</v>
      </c>
      <c r="CI7" s="8">
        <f>Assumptions!CI7</f>
        <v>45351</v>
      </c>
      <c r="CJ7" s="8">
        <f>Assumptions!CJ7</f>
        <v>45382</v>
      </c>
      <c r="CK7" s="8">
        <f>Assumptions!CK7</f>
        <v>45412</v>
      </c>
      <c r="CL7" s="8">
        <f>Assumptions!CL7</f>
        <v>45443</v>
      </c>
      <c r="CM7" s="8">
        <f>Assumptions!CM7</f>
        <v>45473</v>
      </c>
      <c r="CN7" s="8">
        <f>Assumptions!CN7</f>
        <v>45504</v>
      </c>
      <c r="CO7" s="8">
        <f>Assumptions!CO7</f>
        <v>45535</v>
      </c>
    </row>
    <row r="8" spans="1:93" s="4" customFormat="1" ht="12" customHeight="1" x14ac:dyDescent="0.2">
      <c r="C8" s="32"/>
      <c r="E8" s="7"/>
      <c r="H8" s="5"/>
      <c r="O8" s="9"/>
    </row>
    <row r="9" spans="1:93" s="4" customFormat="1" ht="12" customHeight="1" x14ac:dyDescent="0.2">
      <c r="C9" s="32"/>
      <c r="E9" s="7"/>
      <c r="H9" s="5"/>
      <c r="O9" s="9"/>
    </row>
    <row r="10" spans="1:93" s="4" customFormat="1" ht="12" customHeight="1" x14ac:dyDescent="0.2">
      <c r="C10" s="32"/>
      <c r="E10" s="7"/>
      <c r="H10" s="5"/>
      <c r="L10" s="15"/>
      <c r="M10" s="15"/>
      <c r="N10" s="15"/>
      <c r="O10" s="21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</row>
    <row r="11" spans="1:93" ht="12" customHeight="1" x14ac:dyDescent="0.2">
      <c r="A11" s="10">
        <f>MAX(A$3:A8)+0.01</f>
        <v>2.0099999999999998</v>
      </c>
      <c r="B11" s="10"/>
      <c r="C11" s="38" t="s">
        <v>30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</row>
    <row r="12" spans="1:93" ht="12" customHeight="1" x14ac:dyDescent="0.2">
      <c r="A12" s="4"/>
      <c r="B12" s="4"/>
      <c r="C12" s="32"/>
      <c r="D12" s="4"/>
      <c r="E12" s="4"/>
      <c r="F12" s="4"/>
      <c r="G12" s="4"/>
      <c r="H12" s="5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</row>
    <row r="13" spans="1:93" ht="12" customHeight="1" x14ac:dyDescent="0.2">
      <c r="A13" s="4"/>
      <c r="B13" s="4"/>
      <c r="C13" s="32" t="s">
        <v>70</v>
      </c>
      <c r="D13" s="4"/>
      <c r="E13" s="4"/>
      <c r="F13" s="4"/>
      <c r="G13" s="4"/>
      <c r="H13" s="5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</row>
    <row r="14" spans="1:93" ht="12" customHeight="1" x14ac:dyDescent="0.2">
      <c r="A14" s="4"/>
      <c r="B14" s="4"/>
      <c r="C14" s="32"/>
      <c r="D14" s="4" t="s">
        <v>71</v>
      </c>
      <c r="E14" s="4"/>
      <c r="F14" s="4"/>
      <c r="G14" s="4"/>
      <c r="H14" s="5" t="s">
        <v>74</v>
      </c>
      <c r="I14" s="4"/>
      <c r="J14" s="4"/>
      <c r="K14" s="4"/>
      <c r="L14" s="4"/>
      <c r="M14" s="4"/>
      <c r="N14" s="4">
        <f>--(YEAR(N7)&lt;&gt;YEAR(M7))</f>
        <v>1</v>
      </c>
      <c r="O14" s="4">
        <f t="shared" ref="O14:BZ14" si="0">--(YEAR(O7)&lt;&gt;YEAR(N7))</f>
        <v>0</v>
      </c>
      <c r="P14" s="4">
        <f t="shared" si="0"/>
        <v>0</v>
      </c>
      <c r="Q14" s="4">
        <f t="shared" si="0"/>
        <v>0</v>
      </c>
      <c r="R14" s="4">
        <f t="shared" si="0"/>
        <v>0</v>
      </c>
      <c r="S14" s="4">
        <f t="shared" si="0"/>
        <v>0</v>
      </c>
      <c r="T14" s="4">
        <f t="shared" si="0"/>
        <v>0</v>
      </c>
      <c r="U14" s="4">
        <f t="shared" si="0"/>
        <v>0</v>
      </c>
      <c r="V14" s="4">
        <f t="shared" si="0"/>
        <v>0</v>
      </c>
      <c r="W14" s="4">
        <f t="shared" si="0"/>
        <v>0</v>
      </c>
      <c r="X14" s="4">
        <f t="shared" si="0"/>
        <v>0</v>
      </c>
      <c r="Y14" s="4">
        <f t="shared" si="0"/>
        <v>0</v>
      </c>
      <c r="Z14" s="4">
        <f t="shared" si="0"/>
        <v>1</v>
      </c>
      <c r="AA14" s="4">
        <f t="shared" si="0"/>
        <v>0</v>
      </c>
      <c r="AB14" s="4">
        <f t="shared" si="0"/>
        <v>0</v>
      </c>
      <c r="AC14" s="4">
        <f t="shared" si="0"/>
        <v>0</v>
      </c>
      <c r="AD14" s="4">
        <f t="shared" si="0"/>
        <v>0</v>
      </c>
      <c r="AE14" s="4">
        <f t="shared" si="0"/>
        <v>0</v>
      </c>
      <c r="AF14" s="4">
        <f t="shared" si="0"/>
        <v>0</v>
      </c>
      <c r="AG14" s="4">
        <f t="shared" si="0"/>
        <v>0</v>
      </c>
      <c r="AH14" s="4">
        <f t="shared" si="0"/>
        <v>0</v>
      </c>
      <c r="AI14" s="4">
        <f t="shared" si="0"/>
        <v>0</v>
      </c>
      <c r="AJ14" s="4">
        <f t="shared" si="0"/>
        <v>0</v>
      </c>
      <c r="AK14" s="4">
        <f t="shared" si="0"/>
        <v>0</v>
      </c>
      <c r="AL14" s="4">
        <f t="shared" si="0"/>
        <v>1</v>
      </c>
      <c r="AM14" s="4">
        <f t="shared" si="0"/>
        <v>0</v>
      </c>
      <c r="AN14" s="4">
        <f t="shared" si="0"/>
        <v>0</v>
      </c>
      <c r="AO14" s="4">
        <f t="shared" si="0"/>
        <v>0</v>
      </c>
      <c r="AP14" s="4">
        <f t="shared" si="0"/>
        <v>0</v>
      </c>
      <c r="AQ14" s="4">
        <f t="shared" si="0"/>
        <v>0</v>
      </c>
      <c r="AR14" s="4">
        <f t="shared" si="0"/>
        <v>0</v>
      </c>
      <c r="AS14" s="4">
        <f t="shared" si="0"/>
        <v>0</v>
      </c>
      <c r="AT14" s="4">
        <f t="shared" si="0"/>
        <v>0</v>
      </c>
      <c r="AU14" s="4">
        <f t="shared" si="0"/>
        <v>0</v>
      </c>
      <c r="AV14" s="4">
        <f t="shared" si="0"/>
        <v>0</v>
      </c>
      <c r="AW14" s="4">
        <f t="shared" si="0"/>
        <v>0</v>
      </c>
      <c r="AX14" s="4">
        <f t="shared" si="0"/>
        <v>1</v>
      </c>
      <c r="AY14" s="4">
        <f t="shared" si="0"/>
        <v>0</v>
      </c>
      <c r="AZ14" s="4">
        <f t="shared" si="0"/>
        <v>0</v>
      </c>
      <c r="BA14" s="4">
        <f t="shared" si="0"/>
        <v>0</v>
      </c>
      <c r="BB14" s="4">
        <f t="shared" si="0"/>
        <v>0</v>
      </c>
      <c r="BC14" s="4">
        <f t="shared" si="0"/>
        <v>0</v>
      </c>
      <c r="BD14" s="4">
        <f t="shared" si="0"/>
        <v>0</v>
      </c>
      <c r="BE14" s="4">
        <f t="shared" si="0"/>
        <v>0</v>
      </c>
      <c r="BF14" s="4">
        <f t="shared" si="0"/>
        <v>0</v>
      </c>
      <c r="BG14" s="4">
        <f t="shared" si="0"/>
        <v>0</v>
      </c>
      <c r="BH14" s="4">
        <f t="shared" si="0"/>
        <v>0</v>
      </c>
      <c r="BI14" s="4">
        <f t="shared" si="0"/>
        <v>0</v>
      </c>
      <c r="BJ14" s="4">
        <f t="shared" si="0"/>
        <v>1</v>
      </c>
      <c r="BK14" s="4">
        <f t="shared" si="0"/>
        <v>0</v>
      </c>
      <c r="BL14" s="4">
        <f t="shared" si="0"/>
        <v>0</v>
      </c>
      <c r="BM14" s="4">
        <f t="shared" si="0"/>
        <v>0</v>
      </c>
      <c r="BN14" s="4">
        <f t="shared" si="0"/>
        <v>0</v>
      </c>
      <c r="BO14" s="4">
        <f t="shared" si="0"/>
        <v>0</v>
      </c>
      <c r="BP14" s="4">
        <f t="shared" si="0"/>
        <v>0</v>
      </c>
      <c r="BQ14" s="4">
        <f t="shared" si="0"/>
        <v>0</v>
      </c>
      <c r="BR14" s="4">
        <f t="shared" si="0"/>
        <v>0</v>
      </c>
      <c r="BS14" s="4">
        <f t="shared" si="0"/>
        <v>0</v>
      </c>
      <c r="BT14" s="4">
        <f t="shared" si="0"/>
        <v>0</v>
      </c>
      <c r="BU14" s="4">
        <f t="shared" si="0"/>
        <v>0</v>
      </c>
      <c r="BV14" s="4">
        <f t="shared" si="0"/>
        <v>1</v>
      </c>
      <c r="BW14" s="4">
        <f t="shared" si="0"/>
        <v>0</v>
      </c>
      <c r="BX14" s="4">
        <f t="shared" si="0"/>
        <v>0</v>
      </c>
      <c r="BY14" s="4">
        <f t="shared" si="0"/>
        <v>0</v>
      </c>
      <c r="BZ14" s="4">
        <f t="shared" si="0"/>
        <v>0</v>
      </c>
      <c r="CA14" s="4">
        <f t="shared" ref="CA14:CO14" si="1">--(YEAR(CA7)&lt;&gt;YEAR(BZ7))</f>
        <v>0</v>
      </c>
      <c r="CB14" s="4">
        <f t="shared" si="1"/>
        <v>0</v>
      </c>
      <c r="CC14" s="4">
        <f t="shared" si="1"/>
        <v>0</v>
      </c>
      <c r="CD14" s="4">
        <f t="shared" si="1"/>
        <v>0</v>
      </c>
      <c r="CE14" s="4">
        <f t="shared" si="1"/>
        <v>0</v>
      </c>
      <c r="CF14" s="4">
        <f t="shared" si="1"/>
        <v>0</v>
      </c>
      <c r="CG14" s="4">
        <f t="shared" si="1"/>
        <v>0</v>
      </c>
      <c r="CH14" s="4">
        <f t="shared" si="1"/>
        <v>1</v>
      </c>
      <c r="CI14" s="4">
        <f t="shared" si="1"/>
        <v>0</v>
      </c>
      <c r="CJ14" s="4">
        <f t="shared" si="1"/>
        <v>0</v>
      </c>
      <c r="CK14" s="4">
        <f t="shared" si="1"/>
        <v>0</v>
      </c>
      <c r="CL14" s="4">
        <f t="shared" si="1"/>
        <v>0</v>
      </c>
      <c r="CM14" s="4">
        <f t="shared" si="1"/>
        <v>0</v>
      </c>
      <c r="CN14" s="4">
        <f t="shared" si="1"/>
        <v>0</v>
      </c>
      <c r="CO14" s="4">
        <f t="shared" si="1"/>
        <v>0</v>
      </c>
    </row>
    <row r="15" spans="1:93" ht="12" customHeight="1" x14ac:dyDescent="0.2">
      <c r="A15" s="4"/>
      <c r="B15" s="4"/>
      <c r="C15" s="32"/>
      <c r="D15" s="4" t="s">
        <v>73</v>
      </c>
      <c r="E15" s="4"/>
      <c r="F15" s="4"/>
      <c r="G15" s="4"/>
      <c r="H15" s="5" t="s">
        <v>36</v>
      </c>
      <c r="I15" s="4"/>
      <c r="J15" s="4"/>
      <c r="K15" s="4"/>
      <c r="L15" s="4"/>
      <c r="M15" s="4"/>
      <c r="N15" s="23">
        <f>YEARFRAC(N$7,Assumptions!$I$13)</f>
        <v>8.3333333333333329E-2</v>
      </c>
      <c r="O15" s="23">
        <f>YEARFRAC(O$7,Assumptions!$I$13)</f>
        <v>0.16111111111111112</v>
      </c>
      <c r="P15" s="23">
        <f>YEARFRAC(P$7,Assumptions!$I$13)</f>
        <v>0.25</v>
      </c>
      <c r="Q15" s="23">
        <f>YEARFRAC(Q$7,Assumptions!$I$13)</f>
        <v>0.33333333333333331</v>
      </c>
      <c r="R15" s="23">
        <f>YEARFRAC(R$7,Assumptions!$I$13)</f>
        <v>0.41666666666666669</v>
      </c>
      <c r="S15" s="23">
        <f>YEARFRAC(S$7,Assumptions!$I$13)</f>
        <v>0.5</v>
      </c>
      <c r="T15" s="23">
        <f>YEARFRAC(T$7,Assumptions!$I$13)</f>
        <v>0.58333333333333337</v>
      </c>
      <c r="U15" s="23">
        <f>YEARFRAC(U$7,Assumptions!$I$13)</f>
        <v>0.66666666666666663</v>
      </c>
      <c r="V15" s="23">
        <f>YEARFRAC(V$7,Assumptions!$I$13)</f>
        <v>0.75</v>
      </c>
      <c r="W15" s="23">
        <f>YEARFRAC(W$7,Assumptions!$I$13)</f>
        <v>0.83333333333333337</v>
      </c>
      <c r="X15" s="23">
        <f>YEARFRAC(X$7,Assumptions!$I$13)</f>
        <v>0.91666666666666663</v>
      </c>
      <c r="Y15" s="23">
        <f>YEARFRAC(Y$7,Assumptions!$I$13)</f>
        <v>1</v>
      </c>
      <c r="Z15" s="23">
        <f>YEARFRAC(Z$7,Assumptions!$I$13)</f>
        <v>1.0833333333333333</v>
      </c>
      <c r="AA15" s="23">
        <f>YEARFRAC(AA$7,Assumptions!$I$13)</f>
        <v>1.1611111111111112</v>
      </c>
      <c r="AB15" s="23">
        <f>YEARFRAC(AB$7,Assumptions!$I$13)</f>
        <v>1.25</v>
      </c>
      <c r="AC15" s="23">
        <f>YEARFRAC(AC$7,Assumptions!$I$13)</f>
        <v>1.3333333333333333</v>
      </c>
      <c r="AD15" s="23">
        <f>YEARFRAC(AD$7,Assumptions!$I$13)</f>
        <v>1.4166666666666667</v>
      </c>
      <c r="AE15" s="23">
        <f>YEARFRAC(AE$7,Assumptions!$I$13)</f>
        <v>1.5</v>
      </c>
      <c r="AF15" s="23">
        <f>YEARFRAC(AF$7,Assumptions!$I$13)</f>
        <v>1.5833333333333333</v>
      </c>
      <c r="AG15" s="23">
        <f>YEARFRAC(AG$7,Assumptions!$I$13)</f>
        <v>1.6666666666666667</v>
      </c>
      <c r="AH15" s="23">
        <f>YEARFRAC(AH$7,Assumptions!$I$13)</f>
        <v>1.75</v>
      </c>
      <c r="AI15" s="23">
        <f>YEARFRAC(AI$7,Assumptions!$I$13)</f>
        <v>1.8333333333333333</v>
      </c>
      <c r="AJ15" s="23">
        <f>YEARFRAC(AJ$7,Assumptions!$I$13)</f>
        <v>1.9166666666666667</v>
      </c>
      <c r="AK15" s="23">
        <f>YEARFRAC(AK$7,Assumptions!$I$13)</f>
        <v>2</v>
      </c>
      <c r="AL15" s="23">
        <f>YEARFRAC(AL$7,Assumptions!$I$13)</f>
        <v>2.0833333333333335</v>
      </c>
      <c r="AM15" s="23">
        <f>YEARFRAC(AM$7,Assumptions!$I$13)</f>
        <v>2.1638888888888888</v>
      </c>
      <c r="AN15" s="23">
        <f>YEARFRAC(AN$7,Assumptions!$I$13)</f>
        <v>2.25</v>
      </c>
      <c r="AO15" s="23">
        <f>YEARFRAC(AO$7,Assumptions!$I$13)</f>
        <v>2.3333333333333335</v>
      </c>
      <c r="AP15" s="23">
        <f>YEARFRAC(AP$7,Assumptions!$I$13)</f>
        <v>2.4166666666666665</v>
      </c>
      <c r="AQ15" s="23">
        <f>YEARFRAC(AQ$7,Assumptions!$I$13)</f>
        <v>2.5</v>
      </c>
      <c r="AR15" s="23">
        <f>YEARFRAC(AR$7,Assumptions!$I$13)</f>
        <v>2.5833333333333335</v>
      </c>
      <c r="AS15" s="23">
        <f>YEARFRAC(AS$7,Assumptions!$I$13)</f>
        <v>2.6666666666666665</v>
      </c>
      <c r="AT15" s="23">
        <f>YEARFRAC(AT$7,Assumptions!$I$13)</f>
        <v>2.75</v>
      </c>
      <c r="AU15" s="23">
        <f>YEARFRAC(AU$7,Assumptions!$I$13)</f>
        <v>2.8333333333333335</v>
      </c>
      <c r="AV15" s="23">
        <f>YEARFRAC(AV$7,Assumptions!$I$13)</f>
        <v>2.9166666666666665</v>
      </c>
      <c r="AW15" s="23">
        <f>YEARFRAC(AW$7,Assumptions!$I$13)</f>
        <v>3</v>
      </c>
      <c r="AX15" s="23">
        <f>YEARFRAC(AX$7,Assumptions!$I$13)</f>
        <v>3.0833333333333335</v>
      </c>
      <c r="AY15" s="23">
        <f>YEARFRAC(AY$7,Assumptions!$I$13)</f>
        <v>3.161111111111111</v>
      </c>
      <c r="AZ15" s="23">
        <f>YEARFRAC(AZ$7,Assumptions!$I$13)</f>
        <v>3.25</v>
      </c>
      <c r="BA15" s="23">
        <f>YEARFRAC(BA$7,Assumptions!$I$13)</f>
        <v>3.3333333333333335</v>
      </c>
      <c r="BB15" s="23">
        <f>YEARFRAC(BB$7,Assumptions!$I$13)</f>
        <v>3.4166666666666665</v>
      </c>
      <c r="BC15" s="23">
        <f>YEARFRAC(BC$7,Assumptions!$I$13)</f>
        <v>3.5</v>
      </c>
      <c r="BD15" s="23">
        <f>YEARFRAC(BD$7,Assumptions!$I$13)</f>
        <v>3.5833333333333335</v>
      </c>
      <c r="BE15" s="23">
        <f>YEARFRAC(BE$7,Assumptions!$I$13)</f>
        <v>3.6666666666666665</v>
      </c>
      <c r="BF15" s="23">
        <f>YEARFRAC(BF$7,Assumptions!$I$13)</f>
        <v>3.75</v>
      </c>
      <c r="BG15" s="23">
        <f>YEARFRAC(BG$7,Assumptions!$I$13)</f>
        <v>3.8333333333333335</v>
      </c>
      <c r="BH15" s="23">
        <f>YEARFRAC(BH$7,Assumptions!$I$13)</f>
        <v>3.9166666666666665</v>
      </c>
      <c r="BI15" s="23">
        <f>YEARFRAC(BI$7,Assumptions!$I$13)</f>
        <v>4</v>
      </c>
      <c r="BJ15" s="23">
        <f>YEARFRAC(BJ$7,Assumptions!$I$13)</f>
        <v>4.083333333333333</v>
      </c>
      <c r="BK15" s="23">
        <f>YEARFRAC(BK$7,Assumptions!$I$13)</f>
        <v>4.1611111111111114</v>
      </c>
      <c r="BL15" s="23">
        <f>YEARFRAC(BL$7,Assumptions!$I$13)</f>
        <v>4.25</v>
      </c>
      <c r="BM15" s="23">
        <f>YEARFRAC(BM$7,Assumptions!$I$13)</f>
        <v>4.333333333333333</v>
      </c>
      <c r="BN15" s="23">
        <f>YEARFRAC(BN$7,Assumptions!$I$13)</f>
        <v>4.416666666666667</v>
      </c>
      <c r="BO15" s="23">
        <f>YEARFRAC(BO$7,Assumptions!$I$13)</f>
        <v>4.5</v>
      </c>
      <c r="BP15" s="23">
        <f>YEARFRAC(BP$7,Assumptions!$I$13)</f>
        <v>4.583333333333333</v>
      </c>
      <c r="BQ15" s="23">
        <f>YEARFRAC(BQ$7,Assumptions!$I$13)</f>
        <v>4.666666666666667</v>
      </c>
      <c r="BR15" s="23">
        <f>YEARFRAC(BR$7,Assumptions!$I$13)</f>
        <v>4.75</v>
      </c>
      <c r="BS15" s="23">
        <f>YEARFRAC(BS$7,Assumptions!$I$13)</f>
        <v>4.833333333333333</v>
      </c>
      <c r="BT15" s="23">
        <f>YEARFRAC(BT$7,Assumptions!$I$13)</f>
        <v>4.916666666666667</v>
      </c>
      <c r="BU15" s="23">
        <f>YEARFRAC(BU$7,Assumptions!$I$13)</f>
        <v>5</v>
      </c>
      <c r="BV15" s="23">
        <f>YEARFRAC(BV$7,Assumptions!$I$13)</f>
        <v>5.083333333333333</v>
      </c>
      <c r="BW15" s="23">
        <f>YEARFRAC(BW$7,Assumptions!$I$13)</f>
        <v>5.1611111111111114</v>
      </c>
      <c r="BX15" s="23">
        <f>YEARFRAC(BX$7,Assumptions!$I$13)</f>
        <v>5.25</v>
      </c>
      <c r="BY15" s="23">
        <f>YEARFRAC(BY$7,Assumptions!$I$13)</f>
        <v>5.333333333333333</v>
      </c>
      <c r="BZ15" s="23">
        <f>YEARFRAC(BZ$7,Assumptions!$I$13)</f>
        <v>5.416666666666667</v>
      </c>
      <c r="CA15" s="23">
        <f>YEARFRAC(CA$7,Assumptions!$I$13)</f>
        <v>5.5</v>
      </c>
      <c r="CB15" s="23">
        <f>YEARFRAC(CB$7,Assumptions!$I$13)</f>
        <v>5.583333333333333</v>
      </c>
      <c r="CC15" s="23">
        <f>YEARFRAC(CC$7,Assumptions!$I$13)</f>
        <v>5.666666666666667</v>
      </c>
      <c r="CD15" s="23">
        <f>YEARFRAC(CD$7,Assumptions!$I$13)</f>
        <v>5.75</v>
      </c>
      <c r="CE15" s="23">
        <f>YEARFRAC(CE$7,Assumptions!$I$13)</f>
        <v>5.833333333333333</v>
      </c>
      <c r="CF15" s="23">
        <f>YEARFRAC(CF$7,Assumptions!$I$13)</f>
        <v>5.916666666666667</v>
      </c>
      <c r="CG15" s="23">
        <f>YEARFRAC(CG$7,Assumptions!$I$13)</f>
        <v>6</v>
      </c>
      <c r="CH15" s="23">
        <f>YEARFRAC(CH$7,Assumptions!$I$13)</f>
        <v>6.083333333333333</v>
      </c>
      <c r="CI15" s="23">
        <f>YEARFRAC(CI$7,Assumptions!$I$13)</f>
        <v>6.1638888888888888</v>
      </c>
      <c r="CJ15" s="23">
        <f>YEARFRAC(CJ$7,Assumptions!$I$13)</f>
        <v>6.25</v>
      </c>
      <c r="CK15" s="23">
        <f>YEARFRAC(CK$7,Assumptions!$I$13)</f>
        <v>6.333333333333333</v>
      </c>
      <c r="CL15" s="23">
        <f>YEARFRAC(CL$7,Assumptions!$I$13)</f>
        <v>6.416666666666667</v>
      </c>
      <c r="CM15" s="23">
        <f>YEARFRAC(CM$7,Assumptions!$I$13)</f>
        <v>6.5</v>
      </c>
      <c r="CN15" s="23">
        <f>YEARFRAC(CN$7,Assumptions!$I$13)</f>
        <v>6.583333333333333</v>
      </c>
      <c r="CO15" s="23">
        <f>YEARFRAC(CO$7,Assumptions!$I$13)</f>
        <v>6.666666666666667</v>
      </c>
    </row>
    <row r="16" spans="1:93" ht="12" customHeight="1" x14ac:dyDescent="0.2">
      <c r="A16" s="4"/>
      <c r="B16" s="4"/>
      <c r="C16" s="32"/>
      <c r="D16" s="4"/>
      <c r="E16" s="4"/>
      <c r="F16" s="4"/>
      <c r="G16" s="4"/>
      <c r="H16" s="5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</row>
    <row r="17" spans="1:93" x14ac:dyDescent="0.2">
      <c r="A17" s="4"/>
      <c r="B17" s="4"/>
      <c r="C17" s="32" t="s">
        <v>43</v>
      </c>
      <c r="D17" s="4"/>
      <c r="E17" s="4"/>
      <c r="F17" s="4"/>
      <c r="G17" s="4"/>
      <c r="H17" s="5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</row>
    <row r="18" spans="1:93" x14ac:dyDescent="0.2">
      <c r="A18" s="4"/>
      <c r="B18" s="4"/>
      <c r="C18" s="32"/>
      <c r="D18" s="4" t="s">
        <v>72</v>
      </c>
      <c r="E18" s="4"/>
      <c r="F18" s="4"/>
      <c r="G18" s="4"/>
      <c r="H18" s="5" t="s">
        <v>74</v>
      </c>
      <c r="I18" s="4"/>
      <c r="J18" s="4"/>
      <c r="K18" s="4"/>
      <c r="L18" s="4"/>
      <c r="M18" s="4"/>
      <c r="N18" s="4">
        <f>--(N$15&lt;=Assumptions!$I$26)</f>
        <v>1</v>
      </c>
      <c r="O18" s="4">
        <f>--(O$15&lt;=Assumptions!$I$26)</f>
        <v>1</v>
      </c>
      <c r="P18" s="4">
        <f>--(P$15&lt;=Assumptions!$I$26)</f>
        <v>1</v>
      </c>
      <c r="Q18" s="4">
        <f>--(Q$15&lt;=Assumptions!$I$26)</f>
        <v>1</v>
      </c>
      <c r="R18" s="4">
        <f>--(R$15&lt;=Assumptions!$I$26)</f>
        <v>1</v>
      </c>
      <c r="S18" s="4">
        <f>--(S$15&lt;=Assumptions!$I$26)</f>
        <v>1</v>
      </c>
      <c r="T18" s="4">
        <f>--(T$15&lt;=Assumptions!$I$26)</f>
        <v>1</v>
      </c>
      <c r="U18" s="4">
        <f>--(U$15&lt;=Assumptions!$I$26)</f>
        <v>1</v>
      </c>
      <c r="V18" s="4">
        <f>--(V$15&lt;=Assumptions!$I$26)</f>
        <v>1</v>
      </c>
      <c r="W18" s="4">
        <f>--(W$15&lt;=Assumptions!$I$26)</f>
        <v>1</v>
      </c>
      <c r="X18" s="4">
        <f>--(X$15&lt;=Assumptions!$I$26)</f>
        <v>1</v>
      </c>
      <c r="Y18" s="4">
        <f>--(Y$15&lt;=Assumptions!$I$26)</f>
        <v>1</v>
      </c>
      <c r="Z18" s="4">
        <f>--(Z$15&lt;=Assumptions!$I$26)</f>
        <v>1</v>
      </c>
      <c r="AA18" s="4">
        <f>--(AA$15&lt;=Assumptions!$I$26)</f>
        <v>1</v>
      </c>
      <c r="AB18" s="4">
        <f>--(AB$15&lt;=Assumptions!$I$26)</f>
        <v>1</v>
      </c>
      <c r="AC18" s="4">
        <f>--(AC$15&lt;=Assumptions!$I$26)</f>
        <v>1</v>
      </c>
      <c r="AD18" s="4">
        <f>--(AD$15&lt;=Assumptions!$I$26)</f>
        <v>1</v>
      </c>
      <c r="AE18" s="4">
        <f>--(AE$15&lt;=Assumptions!$I$26)</f>
        <v>1</v>
      </c>
      <c r="AF18" s="4">
        <f>--(AF$15&lt;=Assumptions!$I$26)</f>
        <v>1</v>
      </c>
      <c r="AG18" s="4">
        <f>--(AG$15&lt;=Assumptions!$I$26)</f>
        <v>1</v>
      </c>
      <c r="AH18" s="4">
        <f>--(AH$15&lt;=Assumptions!$I$26)</f>
        <v>1</v>
      </c>
      <c r="AI18" s="4">
        <f>--(AI$15&lt;=Assumptions!$I$26)</f>
        <v>1</v>
      </c>
      <c r="AJ18" s="4">
        <f>--(AJ$15&lt;=Assumptions!$I$26)</f>
        <v>1</v>
      </c>
      <c r="AK18" s="4">
        <f>--(AK$15&lt;=Assumptions!$I$26)</f>
        <v>1</v>
      </c>
      <c r="AL18" s="4">
        <f>--(AL$15&lt;=Assumptions!$I$26)</f>
        <v>1</v>
      </c>
      <c r="AM18" s="4">
        <f>--(AM$15&lt;=Assumptions!$I$26)</f>
        <v>1</v>
      </c>
      <c r="AN18" s="4">
        <f>--(AN$15&lt;=Assumptions!$I$26)</f>
        <v>1</v>
      </c>
      <c r="AO18" s="4">
        <f>--(AO$15&lt;=Assumptions!$I$26)</f>
        <v>1</v>
      </c>
      <c r="AP18" s="4">
        <f>--(AP$15&lt;=Assumptions!$I$26)</f>
        <v>1</v>
      </c>
      <c r="AQ18" s="4">
        <f>--(AQ$15&lt;=Assumptions!$I$26)</f>
        <v>1</v>
      </c>
      <c r="AR18" s="4">
        <f>--(AR$15&lt;=Assumptions!$I$26)</f>
        <v>1</v>
      </c>
      <c r="AS18" s="4">
        <f>--(AS$15&lt;=Assumptions!$I$26)</f>
        <v>1</v>
      </c>
      <c r="AT18" s="4">
        <f>--(AT$15&lt;=Assumptions!$I$26)</f>
        <v>1</v>
      </c>
      <c r="AU18" s="4">
        <f>--(AU$15&lt;=Assumptions!$I$26)</f>
        <v>1</v>
      </c>
      <c r="AV18" s="4">
        <f>--(AV$15&lt;=Assumptions!$I$26)</f>
        <v>1</v>
      </c>
      <c r="AW18" s="4">
        <f>--(AW$15&lt;=Assumptions!$I$26)</f>
        <v>1</v>
      </c>
      <c r="AX18" s="4">
        <f>--(AX$15&lt;=Assumptions!$I$26)</f>
        <v>1</v>
      </c>
      <c r="AY18" s="4">
        <f>--(AY$15&lt;=Assumptions!$I$26)</f>
        <v>1</v>
      </c>
      <c r="AZ18" s="4">
        <f>--(AZ$15&lt;=Assumptions!$I$26)</f>
        <v>1</v>
      </c>
      <c r="BA18" s="4">
        <f>--(BA$15&lt;=Assumptions!$I$26)</f>
        <v>1</v>
      </c>
      <c r="BB18" s="4">
        <f>--(BB$15&lt;=Assumptions!$I$26)</f>
        <v>1</v>
      </c>
      <c r="BC18" s="4">
        <f>--(BC$15&lt;=Assumptions!$I$26)</f>
        <v>1</v>
      </c>
      <c r="BD18" s="4">
        <f>--(BD$15&lt;=Assumptions!$I$26)</f>
        <v>1</v>
      </c>
      <c r="BE18" s="4">
        <f>--(BE$15&lt;=Assumptions!$I$26)</f>
        <v>1</v>
      </c>
      <c r="BF18" s="4">
        <f>--(BF$15&lt;=Assumptions!$I$26)</f>
        <v>1</v>
      </c>
      <c r="BG18" s="4">
        <f>--(BG$15&lt;=Assumptions!$I$26)</f>
        <v>1</v>
      </c>
      <c r="BH18" s="4">
        <f>--(BH$15&lt;=Assumptions!$I$26)</f>
        <v>1</v>
      </c>
      <c r="BI18" s="4">
        <f>--(BI$15&lt;=Assumptions!$I$26)</f>
        <v>1</v>
      </c>
      <c r="BJ18" s="4">
        <f>--(BJ$15&lt;=Assumptions!$I$26)</f>
        <v>1</v>
      </c>
      <c r="BK18" s="4">
        <f>--(BK$15&lt;=Assumptions!$I$26)</f>
        <v>1</v>
      </c>
      <c r="BL18" s="4">
        <f>--(BL$15&lt;=Assumptions!$I$26)</f>
        <v>1</v>
      </c>
      <c r="BM18" s="4">
        <f>--(BM$15&lt;=Assumptions!$I$26)</f>
        <v>1</v>
      </c>
      <c r="BN18" s="4">
        <f>--(BN$15&lt;=Assumptions!$I$26)</f>
        <v>1</v>
      </c>
      <c r="BO18" s="4">
        <f>--(BO$15&lt;=Assumptions!$I$26)</f>
        <v>1</v>
      </c>
      <c r="BP18" s="4">
        <f>--(BP$15&lt;=Assumptions!$I$26)</f>
        <v>1</v>
      </c>
      <c r="BQ18" s="4">
        <f>--(BQ$15&lt;=Assumptions!$I$26)</f>
        <v>1</v>
      </c>
      <c r="BR18" s="4">
        <f>--(BR$15&lt;=Assumptions!$I$26)</f>
        <v>1</v>
      </c>
      <c r="BS18" s="4">
        <f>--(BS$15&lt;=Assumptions!$I$26)</f>
        <v>1</v>
      </c>
      <c r="BT18" s="4">
        <f>--(BT$15&lt;=Assumptions!$I$26)</f>
        <v>1</v>
      </c>
      <c r="BU18" s="4">
        <f>--(BU$15&lt;=Assumptions!$I$26)</f>
        <v>1</v>
      </c>
      <c r="BV18" s="4">
        <f>--(BV$15&lt;=Assumptions!$I$26)</f>
        <v>0</v>
      </c>
      <c r="BW18" s="4">
        <f>--(BW$15&lt;=Assumptions!$I$26)</f>
        <v>0</v>
      </c>
      <c r="BX18" s="4">
        <f>--(BX$15&lt;=Assumptions!$I$26)</f>
        <v>0</v>
      </c>
      <c r="BY18" s="4">
        <f>--(BY$15&lt;=Assumptions!$I$26)</f>
        <v>0</v>
      </c>
      <c r="BZ18" s="4">
        <f>--(BZ$15&lt;=Assumptions!$I$26)</f>
        <v>0</v>
      </c>
      <c r="CA18" s="4">
        <f>--(CA$15&lt;=Assumptions!$I$26)</f>
        <v>0</v>
      </c>
      <c r="CB18" s="4">
        <f>--(CB$15&lt;=Assumptions!$I$26)</f>
        <v>0</v>
      </c>
      <c r="CC18" s="4">
        <f>--(CC$15&lt;=Assumptions!$I$26)</f>
        <v>0</v>
      </c>
      <c r="CD18" s="4">
        <f>--(CD$15&lt;=Assumptions!$I$26)</f>
        <v>0</v>
      </c>
      <c r="CE18" s="4">
        <f>--(CE$15&lt;=Assumptions!$I$26)</f>
        <v>0</v>
      </c>
      <c r="CF18" s="4">
        <f>--(CF$15&lt;=Assumptions!$I$26)</f>
        <v>0</v>
      </c>
      <c r="CG18" s="4">
        <f>--(CG$15&lt;=Assumptions!$I$26)</f>
        <v>0</v>
      </c>
      <c r="CH18" s="4">
        <f>--(CH$15&lt;=Assumptions!$I$26)</f>
        <v>0</v>
      </c>
      <c r="CI18" s="4">
        <f>--(CI$15&lt;=Assumptions!$I$26)</f>
        <v>0</v>
      </c>
      <c r="CJ18" s="4">
        <f>--(CJ$15&lt;=Assumptions!$I$26)</f>
        <v>0</v>
      </c>
      <c r="CK18" s="4">
        <f>--(CK$15&lt;=Assumptions!$I$26)</f>
        <v>0</v>
      </c>
      <c r="CL18" s="4">
        <f>--(CL$15&lt;=Assumptions!$I$26)</f>
        <v>0</v>
      </c>
      <c r="CM18" s="4">
        <f>--(CM$15&lt;=Assumptions!$I$26)</f>
        <v>0</v>
      </c>
      <c r="CN18" s="4">
        <f>--(CN$15&lt;=Assumptions!$I$26)</f>
        <v>0</v>
      </c>
      <c r="CO18" s="4">
        <f>--(CO$15&lt;=Assumptions!$I$26)</f>
        <v>0</v>
      </c>
    </row>
    <row r="19" spans="1:93" x14ac:dyDescent="0.2">
      <c r="A19" s="4"/>
      <c r="B19" s="4"/>
      <c r="C19" s="32"/>
      <c r="D19" s="4"/>
      <c r="E19" s="4"/>
      <c r="F19" s="4"/>
      <c r="G19" s="4"/>
      <c r="H19" s="5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</row>
    <row r="20" spans="1:93" x14ac:dyDescent="0.2">
      <c r="A20" s="4"/>
      <c r="B20" s="4"/>
      <c r="C20" s="32"/>
      <c r="D20" s="4" t="s">
        <v>68</v>
      </c>
      <c r="E20" s="4"/>
      <c r="F20" s="4"/>
      <c r="G20" s="4"/>
      <c r="H20" s="5" t="s">
        <v>44</v>
      </c>
      <c r="I20" s="4"/>
      <c r="J20" s="4"/>
      <c r="K20" s="4"/>
      <c r="L20" s="4"/>
      <c r="M20" s="4"/>
      <c r="N20" s="40">
        <v>1</v>
      </c>
      <c r="O20" s="23">
        <f>N20*(1+Assumptions!$I$56*O$14)</f>
        <v>1</v>
      </c>
      <c r="P20" s="23">
        <f>O20*(1+Assumptions!$I$56*P$14)</f>
        <v>1</v>
      </c>
      <c r="Q20" s="23">
        <f>P20*(1+Assumptions!$I$56*Q$14)</f>
        <v>1</v>
      </c>
      <c r="R20" s="23">
        <f>Q20*(1+Assumptions!$I$56*R$14)</f>
        <v>1</v>
      </c>
      <c r="S20" s="23">
        <f>R20*(1+Assumptions!$I$56*S$14)</f>
        <v>1</v>
      </c>
      <c r="T20" s="23">
        <f>S20*(1+Assumptions!$I$56*T$14)</f>
        <v>1</v>
      </c>
      <c r="U20" s="23">
        <f>T20*(1+Assumptions!$I$56*U$14)</f>
        <v>1</v>
      </c>
      <c r="V20" s="23">
        <f>U20*(1+Assumptions!$I$56*V$14)</f>
        <v>1</v>
      </c>
      <c r="W20" s="23">
        <f>V20*(1+Assumptions!$I$56*W$14)</f>
        <v>1</v>
      </c>
      <c r="X20" s="23">
        <f>W20*(1+Assumptions!$I$56*X$14)</f>
        <v>1</v>
      </c>
      <c r="Y20" s="23">
        <f>X20*(1+Assumptions!$I$56*Y$14)</f>
        <v>1</v>
      </c>
      <c r="Z20" s="23">
        <f>Y20*(1+Assumptions!$I$56*Z$14)</f>
        <v>1.0249999999999999</v>
      </c>
      <c r="AA20" s="23">
        <f>Z20*(1+Assumptions!$I$56*AA$14)</f>
        <v>1.0249999999999999</v>
      </c>
      <c r="AB20" s="23">
        <f>AA20*(1+Assumptions!$I$56*AB$14)</f>
        <v>1.0249999999999999</v>
      </c>
      <c r="AC20" s="23">
        <f>AB20*(1+Assumptions!$I$56*AC$14)</f>
        <v>1.0249999999999999</v>
      </c>
      <c r="AD20" s="23">
        <f>AC20*(1+Assumptions!$I$56*AD$14)</f>
        <v>1.0249999999999999</v>
      </c>
      <c r="AE20" s="23">
        <f>AD20*(1+Assumptions!$I$56*AE$14)</f>
        <v>1.0249999999999999</v>
      </c>
      <c r="AF20" s="23">
        <f>AE20*(1+Assumptions!$I$56*AF$14)</f>
        <v>1.0249999999999999</v>
      </c>
      <c r="AG20" s="23">
        <f>AF20*(1+Assumptions!$I$56*AG$14)</f>
        <v>1.0249999999999999</v>
      </c>
      <c r="AH20" s="23">
        <f>AG20*(1+Assumptions!$I$56*AH$14)</f>
        <v>1.0249999999999999</v>
      </c>
      <c r="AI20" s="23">
        <f>AH20*(1+Assumptions!$I$56*AI$14)</f>
        <v>1.0249999999999999</v>
      </c>
      <c r="AJ20" s="23">
        <f>AI20*(1+Assumptions!$I$56*AJ$14)</f>
        <v>1.0249999999999999</v>
      </c>
      <c r="AK20" s="23">
        <f>AJ20*(1+Assumptions!$I$56*AK$14)</f>
        <v>1.0249999999999999</v>
      </c>
      <c r="AL20" s="23">
        <f>AK20*(1+Assumptions!$I$56*AL$14)</f>
        <v>1.0506249999999999</v>
      </c>
      <c r="AM20" s="23">
        <f>AL20*(1+Assumptions!$I$56*AM$14)</f>
        <v>1.0506249999999999</v>
      </c>
      <c r="AN20" s="23">
        <f>AM20*(1+Assumptions!$I$56*AN$14)</f>
        <v>1.0506249999999999</v>
      </c>
      <c r="AO20" s="23">
        <f>AN20*(1+Assumptions!$I$56*AO$14)</f>
        <v>1.0506249999999999</v>
      </c>
      <c r="AP20" s="23">
        <f>AO20*(1+Assumptions!$I$56*AP$14)</f>
        <v>1.0506249999999999</v>
      </c>
      <c r="AQ20" s="23">
        <f>AP20*(1+Assumptions!$I$56*AQ$14)</f>
        <v>1.0506249999999999</v>
      </c>
      <c r="AR20" s="23">
        <f>AQ20*(1+Assumptions!$I$56*AR$14)</f>
        <v>1.0506249999999999</v>
      </c>
      <c r="AS20" s="23">
        <f>AR20*(1+Assumptions!$I$56*AS$14)</f>
        <v>1.0506249999999999</v>
      </c>
      <c r="AT20" s="23">
        <f>AS20*(1+Assumptions!$I$56*AT$14)</f>
        <v>1.0506249999999999</v>
      </c>
      <c r="AU20" s="23">
        <f>AT20*(1+Assumptions!$I$56*AU$14)</f>
        <v>1.0506249999999999</v>
      </c>
      <c r="AV20" s="23">
        <f>AU20*(1+Assumptions!$I$56*AV$14)</f>
        <v>1.0506249999999999</v>
      </c>
      <c r="AW20" s="23">
        <f>AV20*(1+Assumptions!$I$56*AW$14)</f>
        <v>1.0506249999999999</v>
      </c>
      <c r="AX20" s="23">
        <f>AW20*(1+Assumptions!$I$56*AX$14)</f>
        <v>1.0768906249999999</v>
      </c>
      <c r="AY20" s="23">
        <f>AX20*(1+Assumptions!$I$56*AY$14)</f>
        <v>1.0768906249999999</v>
      </c>
      <c r="AZ20" s="23">
        <f>AY20*(1+Assumptions!$I$56*AZ$14)</f>
        <v>1.0768906249999999</v>
      </c>
      <c r="BA20" s="23">
        <f>AZ20*(1+Assumptions!$I$56*BA$14)</f>
        <v>1.0768906249999999</v>
      </c>
      <c r="BB20" s="23">
        <f>BA20*(1+Assumptions!$I$56*BB$14)</f>
        <v>1.0768906249999999</v>
      </c>
      <c r="BC20" s="23">
        <f>BB20*(1+Assumptions!$I$56*BC$14)</f>
        <v>1.0768906249999999</v>
      </c>
      <c r="BD20" s="23">
        <f>BC20*(1+Assumptions!$I$56*BD$14)</f>
        <v>1.0768906249999999</v>
      </c>
      <c r="BE20" s="23">
        <f>BD20*(1+Assumptions!$I$56*BE$14)</f>
        <v>1.0768906249999999</v>
      </c>
      <c r="BF20" s="23">
        <f>BE20*(1+Assumptions!$I$56*BF$14)</f>
        <v>1.0768906249999999</v>
      </c>
      <c r="BG20" s="23">
        <f>BF20*(1+Assumptions!$I$56*BG$14)</f>
        <v>1.0768906249999999</v>
      </c>
      <c r="BH20" s="23">
        <f>BG20*(1+Assumptions!$I$56*BH$14)</f>
        <v>1.0768906249999999</v>
      </c>
      <c r="BI20" s="23">
        <f>BH20*(1+Assumptions!$I$56*BI$14)</f>
        <v>1.0768906249999999</v>
      </c>
      <c r="BJ20" s="23">
        <f>BI20*(1+Assumptions!$I$56*BJ$14)</f>
        <v>1.1038128906249998</v>
      </c>
      <c r="BK20" s="23">
        <f>BJ20*(1+Assumptions!$I$56*BK$14)</f>
        <v>1.1038128906249998</v>
      </c>
      <c r="BL20" s="23">
        <f>BK20*(1+Assumptions!$I$56*BL$14)</f>
        <v>1.1038128906249998</v>
      </c>
      <c r="BM20" s="23">
        <f>BL20*(1+Assumptions!$I$56*BM$14)</f>
        <v>1.1038128906249998</v>
      </c>
      <c r="BN20" s="23">
        <f>BM20*(1+Assumptions!$I$56*BN$14)</f>
        <v>1.1038128906249998</v>
      </c>
      <c r="BO20" s="23">
        <f>BN20*(1+Assumptions!$I$56*BO$14)</f>
        <v>1.1038128906249998</v>
      </c>
      <c r="BP20" s="23">
        <f>BO20*(1+Assumptions!$I$56*BP$14)</f>
        <v>1.1038128906249998</v>
      </c>
      <c r="BQ20" s="23">
        <f>BP20*(1+Assumptions!$I$56*BQ$14)</f>
        <v>1.1038128906249998</v>
      </c>
      <c r="BR20" s="23">
        <f>BQ20*(1+Assumptions!$I$56*BR$14)</f>
        <v>1.1038128906249998</v>
      </c>
      <c r="BS20" s="23">
        <f>BR20*(1+Assumptions!$I$56*BS$14)</f>
        <v>1.1038128906249998</v>
      </c>
      <c r="BT20" s="23">
        <f>BS20*(1+Assumptions!$I$56*BT$14)</f>
        <v>1.1038128906249998</v>
      </c>
      <c r="BU20" s="23">
        <f>BT20*(1+Assumptions!$I$56*BU$14)</f>
        <v>1.1038128906249998</v>
      </c>
      <c r="BV20" s="23">
        <f>BU20*(1+Assumptions!$I$56*BV$14)</f>
        <v>1.1314082128906247</v>
      </c>
      <c r="BW20" s="23">
        <f>BV20*(1+Assumptions!$I$56*BW$14)</f>
        <v>1.1314082128906247</v>
      </c>
      <c r="BX20" s="23">
        <f>BW20*(1+Assumptions!$I$56*BX$14)</f>
        <v>1.1314082128906247</v>
      </c>
      <c r="BY20" s="23">
        <f>BX20*(1+Assumptions!$I$56*BY$14)</f>
        <v>1.1314082128906247</v>
      </c>
      <c r="BZ20" s="23">
        <f>BY20*(1+Assumptions!$I$56*BZ$14)</f>
        <v>1.1314082128906247</v>
      </c>
      <c r="CA20" s="23">
        <f>BZ20*(1+Assumptions!$I$56*CA$14)</f>
        <v>1.1314082128906247</v>
      </c>
      <c r="CB20" s="23">
        <f>CA20*(1+Assumptions!$I$56*CB$14)</f>
        <v>1.1314082128906247</v>
      </c>
      <c r="CC20" s="23">
        <f>CB20*(1+Assumptions!$I$56*CC$14)</f>
        <v>1.1314082128906247</v>
      </c>
      <c r="CD20" s="23">
        <f>CC20*(1+Assumptions!$I$56*CD$14)</f>
        <v>1.1314082128906247</v>
      </c>
      <c r="CE20" s="23">
        <f>CD20*(1+Assumptions!$I$56*CE$14)</f>
        <v>1.1314082128906247</v>
      </c>
      <c r="CF20" s="23">
        <f>CE20*(1+Assumptions!$I$56*CF$14)</f>
        <v>1.1314082128906247</v>
      </c>
      <c r="CG20" s="23">
        <f>CF20*(1+Assumptions!$I$56*CG$14)</f>
        <v>1.1314082128906247</v>
      </c>
      <c r="CH20" s="23">
        <f>CG20*(1+Assumptions!$I$56*CH$14)</f>
        <v>1.1596934182128902</v>
      </c>
      <c r="CI20" s="23">
        <f>CH20*(1+Assumptions!$I$56*CI$14)</f>
        <v>1.1596934182128902</v>
      </c>
      <c r="CJ20" s="23">
        <f>CI20*(1+Assumptions!$I$56*CJ$14)</f>
        <v>1.1596934182128902</v>
      </c>
      <c r="CK20" s="23">
        <f>CJ20*(1+Assumptions!$I$56*CK$14)</f>
        <v>1.1596934182128902</v>
      </c>
      <c r="CL20" s="23">
        <f>CK20*(1+Assumptions!$I$56*CL$14)</f>
        <v>1.1596934182128902</v>
      </c>
      <c r="CM20" s="23">
        <f>CL20*(1+Assumptions!$I$56*CM$14)</f>
        <v>1.1596934182128902</v>
      </c>
      <c r="CN20" s="23">
        <f>CM20*(1+Assumptions!$I$56*CN$14)</f>
        <v>1.1596934182128902</v>
      </c>
      <c r="CO20" s="23">
        <f>CN20*(1+Assumptions!$I$56*CO$14)</f>
        <v>1.1596934182128902</v>
      </c>
    </row>
    <row r="21" spans="1:93" x14ac:dyDescent="0.2">
      <c r="A21" s="4"/>
      <c r="B21" s="4"/>
      <c r="C21" s="32"/>
      <c r="D21" s="4" t="s">
        <v>69</v>
      </c>
      <c r="E21" s="4"/>
      <c r="F21" s="4"/>
      <c r="G21" s="4"/>
      <c r="H21" s="5" t="s">
        <v>5</v>
      </c>
      <c r="I21" s="4"/>
      <c r="J21" s="4"/>
      <c r="K21" s="4"/>
      <c r="L21" s="4"/>
      <c r="M21" s="4"/>
      <c r="N21" s="4">
        <f>Assumptions!$I$53/Assumptions!$I$54*N20*N18</f>
        <v>3750</v>
      </c>
      <c r="O21" s="4">
        <f>Assumptions!$I$53/Assumptions!$I$54*O20*O18</f>
        <v>3750</v>
      </c>
      <c r="P21" s="4">
        <f>Assumptions!$I$53/Assumptions!$I$54*P20*P18</f>
        <v>3750</v>
      </c>
      <c r="Q21" s="4">
        <f>Assumptions!$I$53/Assumptions!$I$54*Q20*Q18</f>
        <v>3750</v>
      </c>
      <c r="R21" s="4">
        <f>Assumptions!$I$53/Assumptions!$I$54*R20*R18</f>
        <v>3750</v>
      </c>
      <c r="S21" s="4">
        <f>Assumptions!$I$53/Assumptions!$I$54*S20*S18</f>
        <v>3750</v>
      </c>
      <c r="T21" s="4">
        <f>Assumptions!$I$53/Assumptions!$I$54*T20*T18</f>
        <v>3750</v>
      </c>
      <c r="U21" s="4">
        <f>Assumptions!$I$53/Assumptions!$I$54*U20*U18</f>
        <v>3750</v>
      </c>
      <c r="V21" s="4">
        <f>Assumptions!$I$53/Assumptions!$I$54*V20*V18</f>
        <v>3750</v>
      </c>
      <c r="W21" s="4">
        <f>Assumptions!$I$53/Assumptions!$I$54*W20*W18</f>
        <v>3750</v>
      </c>
      <c r="X21" s="4">
        <f>Assumptions!$I$53/Assumptions!$I$54*X20*X18</f>
        <v>3750</v>
      </c>
      <c r="Y21" s="4">
        <f>Assumptions!$I$53/Assumptions!$I$54*Y20*Y18</f>
        <v>3750</v>
      </c>
      <c r="Z21" s="4">
        <f>Assumptions!$I$53/Assumptions!$I$54*Z20*Z18</f>
        <v>3843.7499999999995</v>
      </c>
      <c r="AA21" s="4">
        <f>Assumptions!$I$53/Assumptions!$I$54*AA20*AA18</f>
        <v>3843.7499999999995</v>
      </c>
      <c r="AB21" s="4">
        <f>Assumptions!$I$53/Assumptions!$I$54*AB20*AB18</f>
        <v>3843.7499999999995</v>
      </c>
      <c r="AC21" s="4">
        <f>Assumptions!$I$53/Assumptions!$I$54*AC20*AC18</f>
        <v>3843.7499999999995</v>
      </c>
      <c r="AD21" s="4">
        <f>Assumptions!$I$53/Assumptions!$I$54*AD20*AD18</f>
        <v>3843.7499999999995</v>
      </c>
      <c r="AE21" s="4">
        <f>Assumptions!$I$53/Assumptions!$I$54*AE20*AE18</f>
        <v>3843.7499999999995</v>
      </c>
      <c r="AF21" s="4">
        <f>Assumptions!$I$53/Assumptions!$I$54*AF20*AF18</f>
        <v>3843.7499999999995</v>
      </c>
      <c r="AG21" s="4">
        <f>Assumptions!$I$53/Assumptions!$I$54*AG20*AG18</f>
        <v>3843.7499999999995</v>
      </c>
      <c r="AH21" s="4">
        <f>Assumptions!$I$53/Assumptions!$I$54*AH20*AH18</f>
        <v>3843.7499999999995</v>
      </c>
      <c r="AI21" s="4">
        <f>Assumptions!$I$53/Assumptions!$I$54*AI20*AI18</f>
        <v>3843.7499999999995</v>
      </c>
      <c r="AJ21" s="4">
        <f>Assumptions!$I$53/Assumptions!$I$54*AJ20*AJ18</f>
        <v>3843.7499999999995</v>
      </c>
      <c r="AK21" s="4">
        <f>Assumptions!$I$53/Assumptions!$I$54*AK20*AK18</f>
        <v>3843.7499999999995</v>
      </c>
      <c r="AL21" s="4">
        <f>Assumptions!$I$53/Assumptions!$I$54*AL20*AL18</f>
        <v>3939.8437499999995</v>
      </c>
      <c r="AM21" s="4">
        <f>Assumptions!$I$53/Assumptions!$I$54*AM20*AM18</f>
        <v>3939.8437499999995</v>
      </c>
      <c r="AN21" s="4">
        <f>Assumptions!$I$53/Assumptions!$I$54*AN20*AN18</f>
        <v>3939.8437499999995</v>
      </c>
      <c r="AO21" s="4">
        <f>Assumptions!$I$53/Assumptions!$I$54*AO20*AO18</f>
        <v>3939.8437499999995</v>
      </c>
      <c r="AP21" s="4">
        <f>Assumptions!$I$53/Assumptions!$I$54*AP20*AP18</f>
        <v>3939.8437499999995</v>
      </c>
      <c r="AQ21" s="4">
        <f>Assumptions!$I$53/Assumptions!$I$54*AQ20*AQ18</f>
        <v>3939.8437499999995</v>
      </c>
      <c r="AR21" s="4">
        <f>Assumptions!$I$53/Assumptions!$I$54*AR20*AR18</f>
        <v>3939.8437499999995</v>
      </c>
      <c r="AS21" s="4">
        <f>Assumptions!$I$53/Assumptions!$I$54*AS20*AS18</f>
        <v>3939.8437499999995</v>
      </c>
      <c r="AT21" s="4">
        <f>Assumptions!$I$53/Assumptions!$I$54*AT20*AT18</f>
        <v>3939.8437499999995</v>
      </c>
      <c r="AU21" s="4">
        <f>Assumptions!$I$53/Assumptions!$I$54*AU20*AU18</f>
        <v>3939.8437499999995</v>
      </c>
      <c r="AV21" s="4">
        <f>Assumptions!$I$53/Assumptions!$I$54*AV20*AV18</f>
        <v>3939.8437499999995</v>
      </c>
      <c r="AW21" s="4">
        <f>Assumptions!$I$53/Assumptions!$I$54*AW20*AW18</f>
        <v>3939.8437499999995</v>
      </c>
      <c r="AX21" s="4">
        <f>Assumptions!$I$53/Assumptions!$I$54*AX20*AX18</f>
        <v>4038.3398437499995</v>
      </c>
      <c r="AY21" s="4">
        <f>Assumptions!$I$53/Assumptions!$I$54*AY20*AY18</f>
        <v>4038.3398437499995</v>
      </c>
      <c r="AZ21" s="4">
        <f>Assumptions!$I$53/Assumptions!$I$54*AZ20*AZ18</f>
        <v>4038.3398437499995</v>
      </c>
      <c r="BA21" s="4">
        <f>Assumptions!$I$53/Assumptions!$I$54*BA20*BA18</f>
        <v>4038.3398437499995</v>
      </c>
      <c r="BB21" s="4">
        <f>Assumptions!$I$53/Assumptions!$I$54*BB20*BB18</f>
        <v>4038.3398437499995</v>
      </c>
      <c r="BC21" s="4">
        <f>Assumptions!$I$53/Assumptions!$I$54*BC20*BC18</f>
        <v>4038.3398437499995</v>
      </c>
      <c r="BD21" s="4">
        <f>Assumptions!$I$53/Assumptions!$I$54*BD20*BD18</f>
        <v>4038.3398437499995</v>
      </c>
      <c r="BE21" s="4">
        <f>Assumptions!$I$53/Assumptions!$I$54*BE20*BE18</f>
        <v>4038.3398437499995</v>
      </c>
      <c r="BF21" s="4">
        <f>Assumptions!$I$53/Assumptions!$I$54*BF20*BF18</f>
        <v>4038.3398437499995</v>
      </c>
      <c r="BG21" s="4">
        <f>Assumptions!$I$53/Assumptions!$I$54*BG20*BG18</f>
        <v>4038.3398437499995</v>
      </c>
      <c r="BH21" s="4">
        <f>Assumptions!$I$53/Assumptions!$I$54*BH20*BH18</f>
        <v>4038.3398437499995</v>
      </c>
      <c r="BI21" s="4">
        <f>Assumptions!$I$53/Assumptions!$I$54*BI20*BI18</f>
        <v>4038.3398437499995</v>
      </c>
      <c r="BJ21" s="4">
        <f>Assumptions!$I$53/Assumptions!$I$54*BJ20*BJ18</f>
        <v>4139.2983398437491</v>
      </c>
      <c r="BK21" s="4">
        <f>Assumptions!$I$53/Assumptions!$I$54*BK20*BK18</f>
        <v>4139.2983398437491</v>
      </c>
      <c r="BL21" s="4">
        <f>Assumptions!$I$53/Assumptions!$I$54*BL20*BL18</f>
        <v>4139.2983398437491</v>
      </c>
      <c r="BM21" s="4">
        <f>Assumptions!$I$53/Assumptions!$I$54*BM20*BM18</f>
        <v>4139.2983398437491</v>
      </c>
      <c r="BN21" s="4">
        <f>Assumptions!$I$53/Assumptions!$I$54*BN20*BN18</f>
        <v>4139.2983398437491</v>
      </c>
      <c r="BO21" s="4">
        <f>Assumptions!$I$53/Assumptions!$I$54*BO20*BO18</f>
        <v>4139.2983398437491</v>
      </c>
      <c r="BP21" s="4">
        <f>Assumptions!$I$53/Assumptions!$I$54*BP20*BP18</f>
        <v>4139.2983398437491</v>
      </c>
      <c r="BQ21" s="4">
        <f>Assumptions!$I$53/Assumptions!$I$54*BQ20*BQ18</f>
        <v>4139.2983398437491</v>
      </c>
      <c r="BR21" s="4">
        <f>Assumptions!$I$53/Assumptions!$I$54*BR20*BR18</f>
        <v>4139.2983398437491</v>
      </c>
      <c r="BS21" s="4">
        <f>Assumptions!$I$53/Assumptions!$I$54*BS20*BS18</f>
        <v>4139.2983398437491</v>
      </c>
      <c r="BT21" s="4">
        <f>Assumptions!$I$53/Assumptions!$I$54*BT20*BT18</f>
        <v>4139.2983398437491</v>
      </c>
      <c r="BU21" s="4">
        <f>Assumptions!$I$53/Assumptions!$I$54*BU20*BU18</f>
        <v>4139.2983398437491</v>
      </c>
      <c r="BV21" s="4">
        <f>Assumptions!$I$53/Assumptions!$I$54*BV20*BV18</f>
        <v>0</v>
      </c>
      <c r="BW21" s="4">
        <f>Assumptions!$I$53/Assumptions!$I$54*BW20*BW18</f>
        <v>0</v>
      </c>
      <c r="BX21" s="4">
        <f>Assumptions!$I$53/Assumptions!$I$54*BX20*BX18</f>
        <v>0</v>
      </c>
      <c r="BY21" s="4">
        <f>Assumptions!$I$53/Assumptions!$I$54*BY20*BY18</f>
        <v>0</v>
      </c>
      <c r="BZ21" s="4">
        <f>Assumptions!$I$53/Assumptions!$I$54*BZ20*BZ18</f>
        <v>0</v>
      </c>
      <c r="CA21" s="4">
        <f>Assumptions!$I$53/Assumptions!$I$54*CA20*CA18</f>
        <v>0</v>
      </c>
      <c r="CB21" s="4">
        <f>Assumptions!$I$53/Assumptions!$I$54*CB20*CB18</f>
        <v>0</v>
      </c>
      <c r="CC21" s="4">
        <f>Assumptions!$I$53/Assumptions!$I$54*CC20*CC18</f>
        <v>0</v>
      </c>
      <c r="CD21" s="4">
        <f>Assumptions!$I$53/Assumptions!$I$54*CD20*CD18</f>
        <v>0</v>
      </c>
      <c r="CE21" s="4">
        <f>Assumptions!$I$53/Assumptions!$I$54*CE20*CE18</f>
        <v>0</v>
      </c>
      <c r="CF21" s="4">
        <f>Assumptions!$I$53/Assumptions!$I$54*CF20*CF18</f>
        <v>0</v>
      </c>
      <c r="CG21" s="4">
        <f>Assumptions!$I$53/Assumptions!$I$54*CG20*CG18</f>
        <v>0</v>
      </c>
      <c r="CH21" s="4">
        <f>Assumptions!$I$53/Assumptions!$I$54*CH20*CH18</f>
        <v>0</v>
      </c>
      <c r="CI21" s="4">
        <f>Assumptions!$I$53/Assumptions!$I$54*CI20*CI18</f>
        <v>0</v>
      </c>
      <c r="CJ21" s="4">
        <f>Assumptions!$I$53/Assumptions!$I$54*CJ20*CJ18</f>
        <v>0</v>
      </c>
      <c r="CK21" s="4">
        <f>Assumptions!$I$53/Assumptions!$I$54*CK20*CK18</f>
        <v>0</v>
      </c>
      <c r="CL21" s="4">
        <f>Assumptions!$I$53/Assumptions!$I$54*CL20*CL18</f>
        <v>0</v>
      </c>
      <c r="CM21" s="4">
        <f>Assumptions!$I$53/Assumptions!$I$54*CM20*CM18</f>
        <v>0</v>
      </c>
      <c r="CN21" s="4">
        <f>Assumptions!$I$53/Assumptions!$I$54*CN20*CN18</f>
        <v>0</v>
      </c>
      <c r="CO21" s="4">
        <f>Assumptions!$I$53/Assumptions!$I$54*CO20*CO18</f>
        <v>0</v>
      </c>
    </row>
    <row r="22" spans="1:93" x14ac:dyDescent="0.2">
      <c r="A22" s="4"/>
      <c r="B22" s="4"/>
      <c r="C22" s="32"/>
      <c r="D22" s="4"/>
      <c r="E22" s="4"/>
      <c r="F22" s="4"/>
      <c r="G22" s="4"/>
      <c r="H22" s="5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</row>
    <row r="23" spans="1:93" x14ac:dyDescent="0.2">
      <c r="A23" s="4"/>
      <c r="B23" s="4"/>
      <c r="C23" s="32"/>
      <c r="D23" s="4" t="s">
        <v>50</v>
      </c>
      <c r="E23" s="4"/>
      <c r="F23" s="4"/>
      <c r="G23" s="4"/>
      <c r="H23" s="5" t="s">
        <v>5</v>
      </c>
      <c r="I23" s="4"/>
      <c r="J23" s="4"/>
      <c r="K23" s="4"/>
      <c r="L23" s="4"/>
      <c r="M23" s="4"/>
      <c r="N23" s="4">
        <f>-N21*Assumptions!$I$85</f>
        <v>-187.5</v>
      </c>
      <c r="O23" s="4">
        <f>-O21*Assumptions!$I$85</f>
        <v>-187.5</v>
      </c>
      <c r="P23" s="4">
        <f>-P21*Assumptions!$I$85</f>
        <v>-187.5</v>
      </c>
      <c r="Q23" s="4">
        <f>-Q21*Assumptions!$I$85</f>
        <v>-187.5</v>
      </c>
      <c r="R23" s="4">
        <f>-R21*Assumptions!$I$85</f>
        <v>-187.5</v>
      </c>
      <c r="S23" s="4">
        <f>-S21*Assumptions!$I$85</f>
        <v>-187.5</v>
      </c>
      <c r="T23" s="4">
        <f>-T21*Assumptions!$I$85</f>
        <v>-187.5</v>
      </c>
      <c r="U23" s="4">
        <f>-U21*Assumptions!$I$85</f>
        <v>-187.5</v>
      </c>
      <c r="V23" s="4">
        <f>-V21*Assumptions!$I$85</f>
        <v>-187.5</v>
      </c>
      <c r="W23" s="4">
        <f>-W21*Assumptions!$I$85</f>
        <v>-187.5</v>
      </c>
      <c r="X23" s="4">
        <f>-X21*Assumptions!$I$85</f>
        <v>-187.5</v>
      </c>
      <c r="Y23" s="4">
        <f>-Y21*Assumptions!$I$85</f>
        <v>-187.5</v>
      </c>
      <c r="Z23" s="4">
        <f>-Z21*Assumptions!$I$85</f>
        <v>-192.1875</v>
      </c>
      <c r="AA23" s="4">
        <f>-AA21*Assumptions!$I$85</f>
        <v>-192.1875</v>
      </c>
      <c r="AB23" s="4">
        <f>-AB21*Assumptions!$I$85</f>
        <v>-192.1875</v>
      </c>
      <c r="AC23" s="4">
        <f>-AC21*Assumptions!$I$85</f>
        <v>-192.1875</v>
      </c>
      <c r="AD23" s="4">
        <f>-AD21*Assumptions!$I$85</f>
        <v>-192.1875</v>
      </c>
      <c r="AE23" s="4">
        <f>-AE21*Assumptions!$I$85</f>
        <v>-192.1875</v>
      </c>
      <c r="AF23" s="4">
        <f>-AF21*Assumptions!$I$85</f>
        <v>-192.1875</v>
      </c>
      <c r="AG23" s="4">
        <f>-AG21*Assumptions!$I$85</f>
        <v>-192.1875</v>
      </c>
      <c r="AH23" s="4">
        <f>-AH21*Assumptions!$I$85</f>
        <v>-192.1875</v>
      </c>
      <c r="AI23" s="4">
        <f>-AI21*Assumptions!$I$85</f>
        <v>-192.1875</v>
      </c>
      <c r="AJ23" s="4">
        <f>-AJ21*Assumptions!$I$85</f>
        <v>-192.1875</v>
      </c>
      <c r="AK23" s="4">
        <f>-AK21*Assumptions!$I$85</f>
        <v>-192.1875</v>
      </c>
      <c r="AL23" s="4">
        <f>-AL21*Assumptions!$I$85</f>
        <v>-196.9921875</v>
      </c>
      <c r="AM23" s="4">
        <f>-AM21*Assumptions!$I$85</f>
        <v>-196.9921875</v>
      </c>
      <c r="AN23" s="4">
        <f>-AN21*Assumptions!$I$85</f>
        <v>-196.9921875</v>
      </c>
      <c r="AO23" s="4">
        <f>-AO21*Assumptions!$I$85</f>
        <v>-196.9921875</v>
      </c>
      <c r="AP23" s="4">
        <f>-AP21*Assumptions!$I$85</f>
        <v>-196.9921875</v>
      </c>
      <c r="AQ23" s="4">
        <f>-AQ21*Assumptions!$I$85</f>
        <v>-196.9921875</v>
      </c>
      <c r="AR23" s="4">
        <f>-AR21*Assumptions!$I$85</f>
        <v>-196.9921875</v>
      </c>
      <c r="AS23" s="4">
        <f>-AS21*Assumptions!$I$85</f>
        <v>-196.9921875</v>
      </c>
      <c r="AT23" s="4">
        <f>-AT21*Assumptions!$I$85</f>
        <v>-196.9921875</v>
      </c>
      <c r="AU23" s="4">
        <f>-AU21*Assumptions!$I$85</f>
        <v>-196.9921875</v>
      </c>
      <c r="AV23" s="4">
        <f>-AV21*Assumptions!$I$85</f>
        <v>-196.9921875</v>
      </c>
      <c r="AW23" s="4">
        <f>-AW21*Assumptions!$I$85</f>
        <v>-196.9921875</v>
      </c>
      <c r="AX23" s="4">
        <f>-AX21*Assumptions!$I$85</f>
        <v>-201.9169921875</v>
      </c>
      <c r="AY23" s="4">
        <f>-AY21*Assumptions!$I$85</f>
        <v>-201.9169921875</v>
      </c>
      <c r="AZ23" s="4">
        <f>-AZ21*Assumptions!$I$85</f>
        <v>-201.9169921875</v>
      </c>
      <c r="BA23" s="4">
        <f>-BA21*Assumptions!$I$85</f>
        <v>-201.9169921875</v>
      </c>
      <c r="BB23" s="4">
        <f>-BB21*Assumptions!$I$85</f>
        <v>-201.9169921875</v>
      </c>
      <c r="BC23" s="4">
        <f>-BC21*Assumptions!$I$85</f>
        <v>-201.9169921875</v>
      </c>
      <c r="BD23" s="4">
        <f>-BD21*Assumptions!$I$85</f>
        <v>-201.9169921875</v>
      </c>
      <c r="BE23" s="4">
        <f>-BE21*Assumptions!$I$85</f>
        <v>-201.9169921875</v>
      </c>
      <c r="BF23" s="4">
        <f>-BF21*Assumptions!$I$85</f>
        <v>-201.9169921875</v>
      </c>
      <c r="BG23" s="4">
        <f>-BG21*Assumptions!$I$85</f>
        <v>-201.9169921875</v>
      </c>
      <c r="BH23" s="4">
        <f>-BH21*Assumptions!$I$85</f>
        <v>-201.9169921875</v>
      </c>
      <c r="BI23" s="4">
        <f>-BI21*Assumptions!$I$85</f>
        <v>-201.9169921875</v>
      </c>
      <c r="BJ23" s="4">
        <f>-BJ21*Assumptions!$I$85</f>
        <v>-206.96491699218745</v>
      </c>
      <c r="BK23" s="4">
        <f>-BK21*Assumptions!$I$85</f>
        <v>-206.96491699218745</v>
      </c>
      <c r="BL23" s="4">
        <f>-BL21*Assumptions!$I$85</f>
        <v>-206.96491699218745</v>
      </c>
      <c r="BM23" s="4">
        <f>-BM21*Assumptions!$I$85</f>
        <v>-206.96491699218745</v>
      </c>
      <c r="BN23" s="4">
        <f>-BN21*Assumptions!$I$85</f>
        <v>-206.96491699218745</v>
      </c>
      <c r="BO23" s="4">
        <f>-BO21*Assumptions!$I$85</f>
        <v>-206.96491699218745</v>
      </c>
      <c r="BP23" s="4">
        <f>-BP21*Assumptions!$I$85</f>
        <v>-206.96491699218745</v>
      </c>
      <c r="BQ23" s="4">
        <f>-BQ21*Assumptions!$I$85</f>
        <v>-206.96491699218745</v>
      </c>
      <c r="BR23" s="4">
        <f>-BR21*Assumptions!$I$85</f>
        <v>-206.96491699218745</v>
      </c>
      <c r="BS23" s="4">
        <f>-BS21*Assumptions!$I$85</f>
        <v>-206.96491699218745</v>
      </c>
      <c r="BT23" s="4">
        <f>-BT21*Assumptions!$I$85</f>
        <v>-206.96491699218745</v>
      </c>
      <c r="BU23" s="4">
        <f>-BU21*Assumptions!$I$85</f>
        <v>-206.96491699218745</v>
      </c>
      <c r="BV23" s="4">
        <f>-BV21*Assumptions!$I$85</f>
        <v>0</v>
      </c>
      <c r="BW23" s="4">
        <f>-BW21*Assumptions!$I$85</f>
        <v>0</v>
      </c>
      <c r="BX23" s="4">
        <f>-BX21*Assumptions!$I$85</f>
        <v>0</v>
      </c>
      <c r="BY23" s="4">
        <f>-BY21*Assumptions!$I$85</f>
        <v>0</v>
      </c>
      <c r="BZ23" s="4">
        <f>-BZ21*Assumptions!$I$85</f>
        <v>0</v>
      </c>
      <c r="CA23" s="4">
        <f>-CA21*Assumptions!$I$85</f>
        <v>0</v>
      </c>
      <c r="CB23" s="4">
        <f>-CB21*Assumptions!$I$85</f>
        <v>0</v>
      </c>
      <c r="CC23" s="4">
        <f>-CC21*Assumptions!$I$85</f>
        <v>0</v>
      </c>
      <c r="CD23" s="4">
        <f>-CD21*Assumptions!$I$85</f>
        <v>0</v>
      </c>
      <c r="CE23" s="4">
        <f>-CE21*Assumptions!$I$85</f>
        <v>0</v>
      </c>
      <c r="CF23" s="4">
        <f>-CF21*Assumptions!$I$85</f>
        <v>0</v>
      </c>
      <c r="CG23" s="4">
        <f>-CG21*Assumptions!$I$85</f>
        <v>0</v>
      </c>
      <c r="CH23" s="4">
        <f>-CH21*Assumptions!$I$85</f>
        <v>0</v>
      </c>
      <c r="CI23" s="4">
        <f>-CI21*Assumptions!$I$85</f>
        <v>0</v>
      </c>
      <c r="CJ23" s="4">
        <f>-CJ21*Assumptions!$I$85</f>
        <v>0</v>
      </c>
      <c r="CK23" s="4">
        <f>-CK21*Assumptions!$I$85</f>
        <v>0</v>
      </c>
      <c r="CL23" s="4">
        <f>-CL21*Assumptions!$I$85</f>
        <v>0</v>
      </c>
      <c r="CM23" s="4">
        <f>-CM21*Assumptions!$I$85</f>
        <v>0</v>
      </c>
      <c r="CN23" s="4">
        <f>-CN21*Assumptions!$I$85</f>
        <v>0</v>
      </c>
      <c r="CO23" s="4">
        <f>-CO21*Assumptions!$I$85</f>
        <v>0</v>
      </c>
    </row>
    <row r="24" spans="1:93" x14ac:dyDescent="0.2">
      <c r="A24" s="4"/>
      <c r="B24" s="4"/>
      <c r="C24" s="32"/>
      <c r="D24" s="4"/>
      <c r="E24" s="4"/>
      <c r="F24" s="4"/>
      <c r="G24" s="4"/>
      <c r="H24" s="5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1:93" x14ac:dyDescent="0.2">
      <c r="A25" s="4"/>
      <c r="B25" s="4"/>
      <c r="C25" s="32"/>
      <c r="D25" s="4" t="s">
        <v>76</v>
      </c>
      <c r="E25" s="4"/>
      <c r="F25" s="4"/>
      <c r="G25" s="4"/>
      <c r="H25" s="5" t="s">
        <v>5</v>
      </c>
      <c r="I25" s="4"/>
      <c r="J25" s="4"/>
      <c r="K25" s="4"/>
      <c r="L25" s="4"/>
      <c r="M25" s="4"/>
      <c r="N25" s="4">
        <f>Assumptions!$I$40*N18*(1-O18)</f>
        <v>0</v>
      </c>
      <c r="O25" s="4">
        <f>Assumptions!$I$40*O18*(1-P18)</f>
        <v>0</v>
      </c>
      <c r="P25" s="4">
        <f>Assumptions!$I$40*P18*(1-Q18)</f>
        <v>0</v>
      </c>
      <c r="Q25" s="4">
        <f>Assumptions!$I$40*Q18*(1-R18)</f>
        <v>0</v>
      </c>
      <c r="R25" s="4">
        <f>Assumptions!$I$40*R18*(1-S18)</f>
        <v>0</v>
      </c>
      <c r="S25" s="4">
        <f>Assumptions!$I$40*S18*(1-T18)</f>
        <v>0</v>
      </c>
      <c r="T25" s="4">
        <f>Assumptions!$I$40*T18*(1-U18)</f>
        <v>0</v>
      </c>
      <c r="U25" s="4">
        <f>Assumptions!$I$40*U18*(1-V18)</f>
        <v>0</v>
      </c>
      <c r="V25" s="4">
        <f>Assumptions!$I$40*V18*(1-W18)</f>
        <v>0</v>
      </c>
      <c r="W25" s="4">
        <f>Assumptions!$I$40*W18*(1-X18)</f>
        <v>0</v>
      </c>
      <c r="X25" s="4">
        <f>Assumptions!$I$40*X18*(1-Y18)</f>
        <v>0</v>
      </c>
      <c r="Y25" s="4">
        <f>Assumptions!$I$40*Y18*(1-Z18)</f>
        <v>0</v>
      </c>
      <c r="Z25" s="4">
        <f>Assumptions!$I$40*Z18*(1-AA18)</f>
        <v>0</v>
      </c>
      <c r="AA25" s="4">
        <f>Assumptions!$I$40*AA18*(1-AB18)</f>
        <v>0</v>
      </c>
      <c r="AB25" s="4">
        <f>Assumptions!$I$40*AB18*(1-AC18)</f>
        <v>0</v>
      </c>
      <c r="AC25" s="4">
        <f>Assumptions!$I$40*AC18*(1-AD18)</f>
        <v>0</v>
      </c>
      <c r="AD25" s="4">
        <f>Assumptions!$I$40*AD18*(1-AE18)</f>
        <v>0</v>
      </c>
      <c r="AE25" s="4">
        <f>Assumptions!$I$40*AE18*(1-AF18)</f>
        <v>0</v>
      </c>
      <c r="AF25" s="4">
        <f>Assumptions!$I$40*AF18*(1-AG18)</f>
        <v>0</v>
      </c>
      <c r="AG25" s="4">
        <f>Assumptions!$I$40*AG18*(1-AH18)</f>
        <v>0</v>
      </c>
      <c r="AH25" s="4">
        <f>Assumptions!$I$40*AH18*(1-AI18)</f>
        <v>0</v>
      </c>
      <c r="AI25" s="4">
        <f>Assumptions!$I$40*AI18*(1-AJ18)</f>
        <v>0</v>
      </c>
      <c r="AJ25" s="4">
        <f>Assumptions!$I$40*AJ18*(1-AK18)</f>
        <v>0</v>
      </c>
      <c r="AK25" s="4">
        <f>Assumptions!$I$40*AK18*(1-AL18)</f>
        <v>0</v>
      </c>
      <c r="AL25" s="4">
        <f>Assumptions!$I$40*AL18*(1-AM18)</f>
        <v>0</v>
      </c>
      <c r="AM25" s="4">
        <f>Assumptions!$I$40*AM18*(1-AN18)</f>
        <v>0</v>
      </c>
      <c r="AN25" s="4">
        <f>Assumptions!$I$40*AN18*(1-AO18)</f>
        <v>0</v>
      </c>
      <c r="AO25" s="4">
        <f>Assumptions!$I$40*AO18*(1-AP18)</f>
        <v>0</v>
      </c>
      <c r="AP25" s="4">
        <f>Assumptions!$I$40*AP18*(1-AQ18)</f>
        <v>0</v>
      </c>
      <c r="AQ25" s="4">
        <f>Assumptions!$I$40*AQ18*(1-AR18)</f>
        <v>0</v>
      </c>
      <c r="AR25" s="4">
        <f>Assumptions!$I$40*AR18*(1-AS18)</f>
        <v>0</v>
      </c>
      <c r="AS25" s="4">
        <f>Assumptions!$I$40*AS18*(1-AT18)</f>
        <v>0</v>
      </c>
      <c r="AT25" s="4">
        <f>Assumptions!$I$40*AT18*(1-AU18)</f>
        <v>0</v>
      </c>
      <c r="AU25" s="4">
        <f>Assumptions!$I$40*AU18*(1-AV18)</f>
        <v>0</v>
      </c>
      <c r="AV25" s="4">
        <f>Assumptions!$I$40*AV18*(1-AW18)</f>
        <v>0</v>
      </c>
      <c r="AW25" s="4">
        <f>Assumptions!$I$40*AW18*(1-AX18)</f>
        <v>0</v>
      </c>
      <c r="AX25" s="4">
        <f>Assumptions!$I$40*AX18*(1-AY18)</f>
        <v>0</v>
      </c>
      <c r="AY25" s="4">
        <f>Assumptions!$I$40*AY18*(1-AZ18)</f>
        <v>0</v>
      </c>
      <c r="AZ25" s="4">
        <f>Assumptions!$I$40*AZ18*(1-BA18)</f>
        <v>0</v>
      </c>
      <c r="BA25" s="4">
        <f>Assumptions!$I$40*BA18*(1-BB18)</f>
        <v>0</v>
      </c>
      <c r="BB25" s="4">
        <f>Assumptions!$I$40*BB18*(1-BC18)</f>
        <v>0</v>
      </c>
      <c r="BC25" s="4">
        <f>Assumptions!$I$40*BC18*(1-BD18)</f>
        <v>0</v>
      </c>
      <c r="BD25" s="4">
        <f>Assumptions!$I$40*BD18*(1-BE18)</f>
        <v>0</v>
      </c>
      <c r="BE25" s="4">
        <f>Assumptions!$I$40*BE18*(1-BF18)</f>
        <v>0</v>
      </c>
      <c r="BF25" s="4">
        <f>Assumptions!$I$40*BF18*(1-BG18)</f>
        <v>0</v>
      </c>
      <c r="BG25" s="4">
        <f>Assumptions!$I$40*BG18*(1-BH18)</f>
        <v>0</v>
      </c>
      <c r="BH25" s="4">
        <f>Assumptions!$I$40*BH18*(1-BI18)</f>
        <v>0</v>
      </c>
      <c r="BI25" s="4">
        <f>Assumptions!$I$40*BI18*(1-BJ18)</f>
        <v>0</v>
      </c>
      <c r="BJ25" s="4">
        <f>Assumptions!$I$40*BJ18*(1-BK18)</f>
        <v>0</v>
      </c>
      <c r="BK25" s="4">
        <f>Assumptions!$I$40*BK18*(1-BL18)</f>
        <v>0</v>
      </c>
      <c r="BL25" s="4">
        <f>Assumptions!$I$40*BL18*(1-BM18)</f>
        <v>0</v>
      </c>
      <c r="BM25" s="4">
        <f>Assumptions!$I$40*BM18*(1-BN18)</f>
        <v>0</v>
      </c>
      <c r="BN25" s="4">
        <f>Assumptions!$I$40*BN18*(1-BO18)</f>
        <v>0</v>
      </c>
      <c r="BO25" s="4">
        <f>Assumptions!$I$40*BO18*(1-BP18)</f>
        <v>0</v>
      </c>
      <c r="BP25" s="4">
        <f>Assumptions!$I$40*BP18*(1-BQ18)</f>
        <v>0</v>
      </c>
      <c r="BQ25" s="4">
        <f>Assumptions!$I$40*BQ18*(1-BR18)</f>
        <v>0</v>
      </c>
      <c r="BR25" s="4">
        <f>Assumptions!$I$40*BR18*(1-BS18)</f>
        <v>0</v>
      </c>
      <c r="BS25" s="4">
        <f>Assumptions!$I$40*BS18*(1-BT18)</f>
        <v>0</v>
      </c>
      <c r="BT25" s="4">
        <f>Assumptions!$I$40*BT18*(1-BU18)</f>
        <v>0</v>
      </c>
      <c r="BU25" s="4">
        <f>Assumptions!$I$40*BU18*(1-BV18)</f>
        <v>500000</v>
      </c>
      <c r="BV25" s="4">
        <f>Assumptions!$I$40*BV18*(1-BW18)</f>
        <v>0</v>
      </c>
      <c r="BW25" s="4">
        <f>Assumptions!$I$40*BW18*(1-BX18)</f>
        <v>0</v>
      </c>
      <c r="BX25" s="4">
        <f>Assumptions!$I$40*BX18*(1-BY18)</f>
        <v>0</v>
      </c>
      <c r="BY25" s="4">
        <f>Assumptions!$I$40*BY18*(1-BZ18)</f>
        <v>0</v>
      </c>
      <c r="BZ25" s="4">
        <f>Assumptions!$I$40*BZ18*(1-CA18)</f>
        <v>0</v>
      </c>
      <c r="CA25" s="4">
        <f>Assumptions!$I$40*CA18*(1-CB18)</f>
        <v>0</v>
      </c>
      <c r="CB25" s="4">
        <f>Assumptions!$I$40*CB18*(1-CC18)</f>
        <v>0</v>
      </c>
      <c r="CC25" s="4">
        <f>Assumptions!$I$40*CC18*(1-CD18)</f>
        <v>0</v>
      </c>
      <c r="CD25" s="4">
        <f>Assumptions!$I$40*CD18*(1-CE18)</f>
        <v>0</v>
      </c>
      <c r="CE25" s="4">
        <f>Assumptions!$I$40*CE18*(1-CF18)</f>
        <v>0</v>
      </c>
      <c r="CF25" s="4">
        <f>Assumptions!$I$40*CF18*(1-CG18)</f>
        <v>0</v>
      </c>
      <c r="CG25" s="4">
        <f>Assumptions!$I$40*CG18*(1-CH18)</f>
        <v>0</v>
      </c>
      <c r="CH25" s="4">
        <f>Assumptions!$I$40*CH18*(1-CI18)</f>
        <v>0</v>
      </c>
      <c r="CI25" s="4">
        <f>Assumptions!$I$40*CI18*(1-CJ18)</f>
        <v>0</v>
      </c>
      <c r="CJ25" s="4">
        <f>Assumptions!$I$40*CJ18*(1-CK18)</f>
        <v>0</v>
      </c>
      <c r="CK25" s="4">
        <f>Assumptions!$I$40*CK18*(1-CL18)</f>
        <v>0</v>
      </c>
      <c r="CL25" s="4">
        <f>Assumptions!$I$40*CL18*(1-CM18)</f>
        <v>0</v>
      </c>
      <c r="CM25" s="4">
        <f>Assumptions!$I$40*CM18*(1-CN18)</f>
        <v>0</v>
      </c>
      <c r="CN25" s="4">
        <f>Assumptions!$I$40*CN18*(1-CO18)</f>
        <v>0</v>
      </c>
      <c r="CO25" s="4">
        <f>Assumptions!$I$40*CO18*(1-CP18)</f>
        <v>0</v>
      </c>
    </row>
    <row r="26" spans="1:93" x14ac:dyDescent="0.2">
      <c r="A26" s="4"/>
      <c r="B26" s="4"/>
      <c r="C26" s="32"/>
      <c r="D26" s="4"/>
      <c r="E26" s="4"/>
      <c r="F26" s="4"/>
      <c r="G26" s="4"/>
      <c r="H26" s="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1:93" x14ac:dyDescent="0.2">
      <c r="A27" s="4"/>
      <c r="B27" s="4"/>
      <c r="C27" s="32"/>
      <c r="D27" s="4" t="s">
        <v>75</v>
      </c>
      <c r="E27" s="4"/>
      <c r="F27" s="4"/>
      <c r="G27" s="4"/>
      <c r="H27" s="5" t="s">
        <v>5</v>
      </c>
      <c r="I27" s="4"/>
      <c r="J27" s="4"/>
      <c r="K27" s="4"/>
      <c r="L27" s="4"/>
      <c r="M27" s="18">
        <f>-Assumptions!$I$16</f>
        <v>-450000</v>
      </c>
      <c r="N27" s="4">
        <f>SUM(N21:N25)</f>
        <v>3562.5</v>
      </c>
      <c r="O27" s="4">
        <f t="shared" ref="O27:BZ27" si="2">SUM(O21:O25)</f>
        <v>3562.5</v>
      </c>
      <c r="P27" s="4">
        <f t="shared" si="2"/>
        <v>3562.5</v>
      </c>
      <c r="Q27" s="4">
        <f t="shared" si="2"/>
        <v>3562.5</v>
      </c>
      <c r="R27" s="4">
        <f t="shared" si="2"/>
        <v>3562.5</v>
      </c>
      <c r="S27" s="4">
        <f t="shared" si="2"/>
        <v>3562.5</v>
      </c>
      <c r="T27" s="4">
        <f t="shared" si="2"/>
        <v>3562.5</v>
      </c>
      <c r="U27" s="4">
        <f t="shared" si="2"/>
        <v>3562.5</v>
      </c>
      <c r="V27" s="4">
        <f t="shared" si="2"/>
        <v>3562.5</v>
      </c>
      <c r="W27" s="4">
        <f t="shared" si="2"/>
        <v>3562.5</v>
      </c>
      <c r="X27" s="4">
        <f t="shared" si="2"/>
        <v>3562.5</v>
      </c>
      <c r="Y27" s="4">
        <f t="shared" si="2"/>
        <v>3562.5</v>
      </c>
      <c r="Z27" s="4">
        <f t="shared" si="2"/>
        <v>3651.5624999999995</v>
      </c>
      <c r="AA27" s="4">
        <f t="shared" si="2"/>
        <v>3651.5624999999995</v>
      </c>
      <c r="AB27" s="4">
        <f t="shared" si="2"/>
        <v>3651.5624999999995</v>
      </c>
      <c r="AC27" s="4">
        <f t="shared" si="2"/>
        <v>3651.5624999999995</v>
      </c>
      <c r="AD27" s="4">
        <f t="shared" si="2"/>
        <v>3651.5624999999995</v>
      </c>
      <c r="AE27" s="4">
        <f t="shared" si="2"/>
        <v>3651.5624999999995</v>
      </c>
      <c r="AF27" s="4">
        <f t="shared" si="2"/>
        <v>3651.5624999999995</v>
      </c>
      <c r="AG27" s="4">
        <f t="shared" si="2"/>
        <v>3651.5624999999995</v>
      </c>
      <c r="AH27" s="4">
        <f t="shared" si="2"/>
        <v>3651.5624999999995</v>
      </c>
      <c r="AI27" s="4">
        <f t="shared" si="2"/>
        <v>3651.5624999999995</v>
      </c>
      <c r="AJ27" s="4">
        <f t="shared" si="2"/>
        <v>3651.5624999999995</v>
      </c>
      <c r="AK27" s="4">
        <f t="shared" si="2"/>
        <v>3651.5624999999995</v>
      </c>
      <c r="AL27" s="4">
        <f t="shared" si="2"/>
        <v>3742.8515624999995</v>
      </c>
      <c r="AM27" s="4">
        <f t="shared" si="2"/>
        <v>3742.8515624999995</v>
      </c>
      <c r="AN27" s="4">
        <f t="shared" si="2"/>
        <v>3742.8515624999995</v>
      </c>
      <c r="AO27" s="4">
        <f t="shared" si="2"/>
        <v>3742.8515624999995</v>
      </c>
      <c r="AP27" s="4">
        <f t="shared" si="2"/>
        <v>3742.8515624999995</v>
      </c>
      <c r="AQ27" s="4">
        <f t="shared" si="2"/>
        <v>3742.8515624999995</v>
      </c>
      <c r="AR27" s="4">
        <f t="shared" si="2"/>
        <v>3742.8515624999995</v>
      </c>
      <c r="AS27" s="4">
        <f t="shared" si="2"/>
        <v>3742.8515624999995</v>
      </c>
      <c r="AT27" s="4">
        <f t="shared" si="2"/>
        <v>3742.8515624999995</v>
      </c>
      <c r="AU27" s="4">
        <f t="shared" si="2"/>
        <v>3742.8515624999995</v>
      </c>
      <c r="AV27" s="4">
        <f t="shared" si="2"/>
        <v>3742.8515624999995</v>
      </c>
      <c r="AW27" s="4">
        <f t="shared" si="2"/>
        <v>3742.8515624999995</v>
      </c>
      <c r="AX27" s="4">
        <f t="shared" si="2"/>
        <v>3836.4228515624995</v>
      </c>
      <c r="AY27" s="4">
        <f t="shared" si="2"/>
        <v>3836.4228515624995</v>
      </c>
      <c r="AZ27" s="4">
        <f t="shared" si="2"/>
        <v>3836.4228515624995</v>
      </c>
      <c r="BA27" s="4">
        <f t="shared" si="2"/>
        <v>3836.4228515624995</v>
      </c>
      <c r="BB27" s="4">
        <f t="shared" si="2"/>
        <v>3836.4228515624995</v>
      </c>
      <c r="BC27" s="4">
        <f t="shared" si="2"/>
        <v>3836.4228515624995</v>
      </c>
      <c r="BD27" s="4">
        <f t="shared" si="2"/>
        <v>3836.4228515624995</v>
      </c>
      <c r="BE27" s="4">
        <f t="shared" si="2"/>
        <v>3836.4228515624995</v>
      </c>
      <c r="BF27" s="4">
        <f t="shared" si="2"/>
        <v>3836.4228515624995</v>
      </c>
      <c r="BG27" s="4">
        <f t="shared" si="2"/>
        <v>3836.4228515624995</v>
      </c>
      <c r="BH27" s="4">
        <f t="shared" si="2"/>
        <v>3836.4228515624995</v>
      </c>
      <c r="BI27" s="4">
        <f t="shared" si="2"/>
        <v>3836.4228515624995</v>
      </c>
      <c r="BJ27" s="4">
        <f t="shared" si="2"/>
        <v>3932.3334228515614</v>
      </c>
      <c r="BK27" s="4">
        <f t="shared" si="2"/>
        <v>3932.3334228515614</v>
      </c>
      <c r="BL27" s="4">
        <f t="shared" si="2"/>
        <v>3932.3334228515614</v>
      </c>
      <c r="BM27" s="4">
        <f t="shared" si="2"/>
        <v>3932.3334228515614</v>
      </c>
      <c r="BN27" s="4">
        <f t="shared" si="2"/>
        <v>3932.3334228515614</v>
      </c>
      <c r="BO27" s="4">
        <f t="shared" si="2"/>
        <v>3932.3334228515614</v>
      </c>
      <c r="BP27" s="4">
        <f t="shared" si="2"/>
        <v>3932.3334228515614</v>
      </c>
      <c r="BQ27" s="4">
        <f t="shared" si="2"/>
        <v>3932.3334228515614</v>
      </c>
      <c r="BR27" s="4">
        <f t="shared" si="2"/>
        <v>3932.3334228515614</v>
      </c>
      <c r="BS27" s="4">
        <f t="shared" si="2"/>
        <v>3932.3334228515614</v>
      </c>
      <c r="BT27" s="4">
        <f t="shared" si="2"/>
        <v>3932.3334228515614</v>
      </c>
      <c r="BU27" s="4">
        <f t="shared" si="2"/>
        <v>503932.33342285157</v>
      </c>
      <c r="BV27" s="4">
        <f t="shared" si="2"/>
        <v>0</v>
      </c>
      <c r="BW27" s="4">
        <f t="shared" si="2"/>
        <v>0</v>
      </c>
      <c r="BX27" s="4">
        <f t="shared" si="2"/>
        <v>0</v>
      </c>
      <c r="BY27" s="4">
        <f t="shared" si="2"/>
        <v>0</v>
      </c>
      <c r="BZ27" s="4">
        <f t="shared" si="2"/>
        <v>0</v>
      </c>
      <c r="CA27" s="4">
        <f t="shared" ref="CA27:CO27" si="3">SUM(CA21:CA25)</f>
        <v>0</v>
      </c>
      <c r="CB27" s="4">
        <f t="shared" si="3"/>
        <v>0</v>
      </c>
      <c r="CC27" s="4">
        <f t="shared" si="3"/>
        <v>0</v>
      </c>
      <c r="CD27" s="4">
        <f t="shared" si="3"/>
        <v>0</v>
      </c>
      <c r="CE27" s="4">
        <f t="shared" si="3"/>
        <v>0</v>
      </c>
      <c r="CF27" s="4">
        <f t="shared" si="3"/>
        <v>0</v>
      </c>
      <c r="CG27" s="4">
        <f t="shared" si="3"/>
        <v>0</v>
      </c>
      <c r="CH27" s="4">
        <f t="shared" si="3"/>
        <v>0</v>
      </c>
      <c r="CI27" s="4">
        <f t="shared" si="3"/>
        <v>0</v>
      </c>
      <c r="CJ27" s="4">
        <f t="shared" si="3"/>
        <v>0</v>
      </c>
      <c r="CK27" s="4">
        <f t="shared" si="3"/>
        <v>0</v>
      </c>
      <c r="CL27" s="4">
        <f t="shared" si="3"/>
        <v>0</v>
      </c>
      <c r="CM27" s="4">
        <f t="shared" si="3"/>
        <v>0</v>
      </c>
      <c r="CN27" s="4">
        <f t="shared" si="3"/>
        <v>0</v>
      </c>
      <c r="CO27" s="4">
        <f t="shared" si="3"/>
        <v>0</v>
      </c>
    </row>
    <row r="28" spans="1:93" x14ac:dyDescent="0.2">
      <c r="A28" s="4"/>
      <c r="B28" s="4"/>
      <c r="C28" s="32"/>
      <c r="D28" s="4"/>
      <c r="E28" s="4"/>
      <c r="F28" s="4"/>
      <c r="G28" s="4"/>
      <c r="H28" s="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1:93" x14ac:dyDescent="0.2">
      <c r="A29" s="4"/>
      <c r="B29" s="4"/>
      <c r="C29" s="32"/>
      <c r="D29" s="4" t="s">
        <v>77</v>
      </c>
      <c r="E29" s="4"/>
      <c r="F29" s="4"/>
      <c r="G29" s="4"/>
      <c r="H29" s="5" t="s">
        <v>5</v>
      </c>
      <c r="I29" s="4"/>
      <c r="J29" s="4"/>
      <c r="K29" s="4"/>
      <c r="L29" s="4"/>
      <c r="M29" s="4">
        <f>XNPV(Assumptions!$I$119,M27:CO27,$M$7:$CO$7)</f>
        <v>75452.074491278152</v>
      </c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1:93" x14ac:dyDescent="0.2">
      <c r="A30" s="4"/>
      <c r="B30" s="4"/>
      <c r="C30" s="32"/>
      <c r="D30" s="4"/>
      <c r="E30" s="4"/>
      <c r="F30" s="4"/>
      <c r="G30" s="4"/>
      <c r="H30" s="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1:93" x14ac:dyDescent="0.2">
      <c r="A31" s="4"/>
      <c r="B31" s="4"/>
      <c r="C31" s="32" t="s">
        <v>46</v>
      </c>
      <c r="D31" s="4"/>
      <c r="E31" s="4"/>
      <c r="F31" s="4"/>
      <c r="G31" s="4"/>
      <c r="H31" s="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</row>
    <row r="32" spans="1:93" x14ac:dyDescent="0.2">
      <c r="A32" s="4"/>
      <c r="B32" s="4"/>
      <c r="C32" s="32"/>
      <c r="D32" s="4" t="s">
        <v>72</v>
      </c>
      <c r="E32" s="4"/>
      <c r="F32" s="4"/>
      <c r="G32" s="4"/>
      <c r="H32" s="5" t="s">
        <v>74</v>
      </c>
      <c r="I32" s="4"/>
      <c r="J32" s="4"/>
      <c r="K32" s="4"/>
      <c r="L32" s="4"/>
      <c r="M32" s="4"/>
      <c r="N32" s="4">
        <f>--(N$15&lt;=Assumptions!$I$27)</f>
        <v>1</v>
      </c>
      <c r="O32" s="4">
        <f>--(O$15&lt;=Assumptions!$I$27)</f>
        <v>1</v>
      </c>
      <c r="P32" s="4">
        <f>--(P$15&lt;=Assumptions!$I$27)</f>
        <v>1</v>
      </c>
      <c r="Q32" s="4">
        <f>--(Q$15&lt;=Assumptions!$I$27)</f>
        <v>1</v>
      </c>
      <c r="R32" s="4">
        <f>--(R$15&lt;=Assumptions!$I$27)</f>
        <v>1</v>
      </c>
      <c r="S32" s="4">
        <f>--(S$15&lt;=Assumptions!$I$27)</f>
        <v>1</v>
      </c>
      <c r="T32" s="4">
        <f>--(T$15&lt;=Assumptions!$I$27)</f>
        <v>1</v>
      </c>
      <c r="U32" s="4">
        <f>--(U$15&lt;=Assumptions!$I$27)</f>
        <v>1</v>
      </c>
      <c r="V32" s="4">
        <f>--(V$15&lt;=Assumptions!$I$27)</f>
        <v>1</v>
      </c>
      <c r="W32" s="4">
        <f>--(W$15&lt;=Assumptions!$I$27)</f>
        <v>1</v>
      </c>
      <c r="X32" s="4">
        <f>--(X$15&lt;=Assumptions!$I$27)</f>
        <v>1</v>
      </c>
      <c r="Y32" s="4">
        <f>--(Y$15&lt;=Assumptions!$I$27)</f>
        <v>1</v>
      </c>
      <c r="Z32" s="4">
        <f>--(Z$15&lt;=Assumptions!$I$27)</f>
        <v>1</v>
      </c>
      <c r="AA32" s="4">
        <f>--(AA$15&lt;=Assumptions!$I$27)</f>
        <v>1</v>
      </c>
      <c r="AB32" s="4">
        <f>--(AB$15&lt;=Assumptions!$I$27)</f>
        <v>1</v>
      </c>
      <c r="AC32" s="4">
        <f>--(AC$15&lt;=Assumptions!$I$27)</f>
        <v>1</v>
      </c>
      <c r="AD32" s="4">
        <f>--(AD$15&lt;=Assumptions!$I$27)</f>
        <v>1</v>
      </c>
      <c r="AE32" s="4">
        <f>--(AE$15&lt;=Assumptions!$I$27)</f>
        <v>1</v>
      </c>
      <c r="AF32" s="4">
        <f>--(AF$15&lt;=Assumptions!$I$27)</f>
        <v>1</v>
      </c>
      <c r="AG32" s="4">
        <f>--(AG$15&lt;=Assumptions!$I$27)</f>
        <v>1</v>
      </c>
      <c r="AH32" s="4">
        <f>--(AH$15&lt;=Assumptions!$I$27)</f>
        <v>1</v>
      </c>
      <c r="AI32" s="4">
        <f>--(AI$15&lt;=Assumptions!$I$27)</f>
        <v>1</v>
      </c>
      <c r="AJ32" s="4">
        <f>--(AJ$15&lt;=Assumptions!$I$27)</f>
        <v>1</v>
      </c>
      <c r="AK32" s="4">
        <f>--(AK$15&lt;=Assumptions!$I$27)</f>
        <v>1</v>
      </c>
      <c r="AL32" s="4">
        <f>--(AL$15&lt;=Assumptions!$I$27)</f>
        <v>1</v>
      </c>
      <c r="AM32" s="4">
        <f>--(AM$15&lt;=Assumptions!$I$27)</f>
        <v>1</v>
      </c>
      <c r="AN32" s="4">
        <f>--(AN$15&lt;=Assumptions!$I$27)</f>
        <v>1</v>
      </c>
      <c r="AO32" s="4">
        <f>--(AO$15&lt;=Assumptions!$I$27)</f>
        <v>1</v>
      </c>
      <c r="AP32" s="4">
        <f>--(AP$15&lt;=Assumptions!$I$27)</f>
        <v>1</v>
      </c>
      <c r="AQ32" s="4">
        <f>--(AQ$15&lt;=Assumptions!$I$27)</f>
        <v>1</v>
      </c>
      <c r="AR32" s="4">
        <f>--(AR$15&lt;=Assumptions!$I$27)</f>
        <v>1</v>
      </c>
      <c r="AS32" s="4">
        <f>--(AS$15&lt;=Assumptions!$I$27)</f>
        <v>1</v>
      </c>
      <c r="AT32" s="4">
        <f>--(AT$15&lt;=Assumptions!$I$27)</f>
        <v>1</v>
      </c>
      <c r="AU32" s="4">
        <f>--(AU$15&lt;=Assumptions!$I$27)</f>
        <v>1</v>
      </c>
      <c r="AV32" s="4">
        <f>--(AV$15&lt;=Assumptions!$I$27)</f>
        <v>1</v>
      </c>
      <c r="AW32" s="4">
        <f>--(AW$15&lt;=Assumptions!$I$27)</f>
        <v>1</v>
      </c>
      <c r="AX32" s="4">
        <f>--(AX$15&lt;=Assumptions!$I$27)</f>
        <v>1</v>
      </c>
      <c r="AY32" s="4">
        <f>--(AY$15&lt;=Assumptions!$I$27)</f>
        <v>1</v>
      </c>
      <c r="AZ32" s="4">
        <f>--(AZ$15&lt;=Assumptions!$I$27)</f>
        <v>1</v>
      </c>
      <c r="BA32" s="4">
        <f>--(BA$15&lt;=Assumptions!$I$27)</f>
        <v>1</v>
      </c>
      <c r="BB32" s="4">
        <f>--(BB$15&lt;=Assumptions!$I$27)</f>
        <v>1</v>
      </c>
      <c r="BC32" s="4">
        <f>--(BC$15&lt;=Assumptions!$I$27)</f>
        <v>1</v>
      </c>
      <c r="BD32" s="4">
        <f>--(BD$15&lt;=Assumptions!$I$27)</f>
        <v>1</v>
      </c>
      <c r="BE32" s="4">
        <f>--(BE$15&lt;=Assumptions!$I$27)</f>
        <v>1</v>
      </c>
      <c r="BF32" s="4">
        <f>--(BF$15&lt;=Assumptions!$I$27)</f>
        <v>1</v>
      </c>
      <c r="BG32" s="4">
        <f>--(BG$15&lt;=Assumptions!$I$27)</f>
        <v>1</v>
      </c>
      <c r="BH32" s="4">
        <f>--(BH$15&lt;=Assumptions!$I$27)</f>
        <v>1</v>
      </c>
      <c r="BI32" s="4">
        <f>--(BI$15&lt;=Assumptions!$I$27)</f>
        <v>1</v>
      </c>
      <c r="BJ32" s="4">
        <f>--(BJ$15&lt;=Assumptions!$I$27)</f>
        <v>1</v>
      </c>
      <c r="BK32" s="4">
        <f>--(BK$15&lt;=Assumptions!$I$27)</f>
        <v>1</v>
      </c>
      <c r="BL32" s="4">
        <f>--(BL$15&lt;=Assumptions!$I$27)</f>
        <v>1</v>
      </c>
      <c r="BM32" s="4">
        <f>--(BM$15&lt;=Assumptions!$I$27)</f>
        <v>1</v>
      </c>
      <c r="BN32" s="4">
        <f>--(BN$15&lt;=Assumptions!$I$27)</f>
        <v>1</v>
      </c>
      <c r="BO32" s="4">
        <f>--(BO$15&lt;=Assumptions!$I$27)</f>
        <v>1</v>
      </c>
      <c r="BP32" s="4">
        <f>--(BP$15&lt;=Assumptions!$I$27)</f>
        <v>1</v>
      </c>
      <c r="BQ32" s="4">
        <f>--(BQ$15&lt;=Assumptions!$I$27)</f>
        <v>1</v>
      </c>
      <c r="BR32" s="4">
        <f>--(BR$15&lt;=Assumptions!$I$27)</f>
        <v>1</v>
      </c>
      <c r="BS32" s="4">
        <f>--(BS$15&lt;=Assumptions!$I$27)</f>
        <v>1</v>
      </c>
      <c r="BT32" s="4">
        <f>--(BT$15&lt;=Assumptions!$I$27)</f>
        <v>1</v>
      </c>
      <c r="BU32" s="4">
        <f>--(BU$15&lt;=Assumptions!$I$27)</f>
        <v>1</v>
      </c>
      <c r="BV32" s="4">
        <f>--(BV$15&lt;=Assumptions!$I$27)</f>
        <v>1</v>
      </c>
      <c r="BW32" s="4">
        <f>--(BW$15&lt;=Assumptions!$I$27)</f>
        <v>1</v>
      </c>
      <c r="BX32" s="4">
        <f>--(BX$15&lt;=Assumptions!$I$27)</f>
        <v>1</v>
      </c>
      <c r="BY32" s="4">
        <f>--(BY$15&lt;=Assumptions!$I$27)</f>
        <v>1</v>
      </c>
      <c r="BZ32" s="4">
        <f>--(BZ$15&lt;=Assumptions!$I$27)</f>
        <v>1</v>
      </c>
      <c r="CA32" s="4">
        <f>--(CA$15&lt;=Assumptions!$I$27)</f>
        <v>1</v>
      </c>
      <c r="CB32" s="4">
        <f>--(CB$15&lt;=Assumptions!$I$27)</f>
        <v>0</v>
      </c>
      <c r="CC32" s="4">
        <f>--(CC$15&lt;=Assumptions!$I$27)</f>
        <v>0</v>
      </c>
      <c r="CD32" s="4">
        <f>--(CD$15&lt;=Assumptions!$I$27)</f>
        <v>0</v>
      </c>
      <c r="CE32" s="4">
        <f>--(CE$15&lt;=Assumptions!$I$27)</f>
        <v>0</v>
      </c>
      <c r="CF32" s="4">
        <f>--(CF$15&lt;=Assumptions!$I$27)</f>
        <v>0</v>
      </c>
      <c r="CG32" s="4">
        <f>--(CG$15&lt;=Assumptions!$I$27)</f>
        <v>0</v>
      </c>
      <c r="CH32" s="4">
        <f>--(CH$15&lt;=Assumptions!$I$27)</f>
        <v>0</v>
      </c>
      <c r="CI32" s="4">
        <f>--(CI$15&lt;=Assumptions!$I$27)</f>
        <v>0</v>
      </c>
      <c r="CJ32" s="4">
        <f>--(CJ$15&lt;=Assumptions!$I$27)</f>
        <v>0</v>
      </c>
      <c r="CK32" s="4">
        <f>--(CK$15&lt;=Assumptions!$I$27)</f>
        <v>0</v>
      </c>
      <c r="CL32" s="4">
        <f>--(CL$15&lt;=Assumptions!$I$27)</f>
        <v>0</v>
      </c>
      <c r="CM32" s="4">
        <f>--(CM$15&lt;=Assumptions!$I$27)</f>
        <v>0</v>
      </c>
      <c r="CN32" s="4">
        <f>--(CN$15&lt;=Assumptions!$I$27)</f>
        <v>0</v>
      </c>
      <c r="CO32" s="4">
        <f>--(CO$15&lt;=Assumptions!$I$27)</f>
        <v>0</v>
      </c>
    </row>
    <row r="33" spans="1:93" x14ac:dyDescent="0.2">
      <c r="A33" s="4"/>
      <c r="B33" s="4"/>
      <c r="C33" s="32"/>
      <c r="D33" s="4"/>
      <c r="E33" s="4"/>
      <c r="F33" s="4"/>
      <c r="G33" s="4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</row>
    <row r="34" spans="1:93" x14ac:dyDescent="0.2">
      <c r="A34" s="4"/>
      <c r="B34" s="4"/>
      <c r="C34" s="32"/>
      <c r="D34" s="4" t="s">
        <v>68</v>
      </c>
      <c r="E34" s="4"/>
      <c r="F34" s="4"/>
      <c r="G34" s="4"/>
      <c r="H34" s="5" t="s">
        <v>44</v>
      </c>
      <c r="I34" s="4"/>
      <c r="J34" s="4"/>
      <c r="K34" s="4"/>
      <c r="L34" s="4"/>
      <c r="M34" s="4"/>
      <c r="N34" s="40">
        <v>1</v>
      </c>
      <c r="O34" s="23">
        <f>N34*(1+Assumptions!$I$62*O$14)</f>
        <v>1</v>
      </c>
      <c r="P34" s="23">
        <f>O34*(1+Assumptions!$I$62*P$14)</f>
        <v>1</v>
      </c>
      <c r="Q34" s="23">
        <f>P34*(1+Assumptions!$I$62*Q$14)</f>
        <v>1</v>
      </c>
      <c r="R34" s="23">
        <f>Q34*(1+Assumptions!$I$62*R$14)</f>
        <v>1</v>
      </c>
      <c r="S34" s="23">
        <f>R34*(1+Assumptions!$I$62*S$14)</f>
        <v>1</v>
      </c>
      <c r="T34" s="23">
        <f>S34*(1+Assumptions!$I$62*T$14)</f>
        <v>1</v>
      </c>
      <c r="U34" s="23">
        <f>T34*(1+Assumptions!$I$62*U$14)</f>
        <v>1</v>
      </c>
      <c r="V34" s="23">
        <f>U34*(1+Assumptions!$I$62*V$14)</f>
        <v>1</v>
      </c>
      <c r="W34" s="23">
        <f>V34*(1+Assumptions!$I$62*W$14)</f>
        <v>1</v>
      </c>
      <c r="X34" s="23">
        <f>W34*(1+Assumptions!$I$62*X$14)</f>
        <v>1</v>
      </c>
      <c r="Y34" s="23">
        <f>X34*(1+Assumptions!$I$62*Y$14)</f>
        <v>1</v>
      </c>
      <c r="Z34" s="23">
        <f>Y34*(1+Assumptions!$I$62*Z$14)</f>
        <v>1.03</v>
      </c>
      <c r="AA34" s="23">
        <f>Z34*(1+Assumptions!$I$62*AA$14)</f>
        <v>1.03</v>
      </c>
      <c r="AB34" s="23">
        <f>AA34*(1+Assumptions!$I$62*AB$14)</f>
        <v>1.03</v>
      </c>
      <c r="AC34" s="23">
        <f>AB34*(1+Assumptions!$I$62*AC$14)</f>
        <v>1.03</v>
      </c>
      <c r="AD34" s="23">
        <f>AC34*(1+Assumptions!$I$62*AD$14)</f>
        <v>1.03</v>
      </c>
      <c r="AE34" s="23">
        <f>AD34*(1+Assumptions!$I$62*AE$14)</f>
        <v>1.03</v>
      </c>
      <c r="AF34" s="23">
        <f>AE34*(1+Assumptions!$I$62*AF$14)</f>
        <v>1.03</v>
      </c>
      <c r="AG34" s="23">
        <f>AF34*(1+Assumptions!$I$62*AG$14)</f>
        <v>1.03</v>
      </c>
      <c r="AH34" s="23">
        <f>AG34*(1+Assumptions!$I$62*AH$14)</f>
        <v>1.03</v>
      </c>
      <c r="AI34" s="23">
        <f>AH34*(1+Assumptions!$I$62*AI$14)</f>
        <v>1.03</v>
      </c>
      <c r="AJ34" s="23">
        <f>AI34*(1+Assumptions!$I$62*AJ$14)</f>
        <v>1.03</v>
      </c>
      <c r="AK34" s="23">
        <f>AJ34*(1+Assumptions!$I$62*AK$14)</f>
        <v>1.03</v>
      </c>
      <c r="AL34" s="23">
        <f>AK34*(1+Assumptions!$I$62*AL$14)</f>
        <v>1.0609</v>
      </c>
      <c r="AM34" s="23">
        <f>AL34*(1+Assumptions!$I$62*AM$14)</f>
        <v>1.0609</v>
      </c>
      <c r="AN34" s="23">
        <f>AM34*(1+Assumptions!$I$62*AN$14)</f>
        <v>1.0609</v>
      </c>
      <c r="AO34" s="23">
        <f>AN34*(1+Assumptions!$I$62*AO$14)</f>
        <v>1.0609</v>
      </c>
      <c r="AP34" s="23">
        <f>AO34*(1+Assumptions!$I$62*AP$14)</f>
        <v>1.0609</v>
      </c>
      <c r="AQ34" s="23">
        <f>AP34*(1+Assumptions!$I$62*AQ$14)</f>
        <v>1.0609</v>
      </c>
      <c r="AR34" s="23">
        <f>AQ34*(1+Assumptions!$I$62*AR$14)</f>
        <v>1.0609</v>
      </c>
      <c r="AS34" s="23">
        <f>AR34*(1+Assumptions!$I$62*AS$14)</f>
        <v>1.0609</v>
      </c>
      <c r="AT34" s="23">
        <f>AS34*(1+Assumptions!$I$62*AT$14)</f>
        <v>1.0609</v>
      </c>
      <c r="AU34" s="23">
        <f>AT34*(1+Assumptions!$I$62*AU$14)</f>
        <v>1.0609</v>
      </c>
      <c r="AV34" s="23">
        <f>AU34*(1+Assumptions!$I$62*AV$14)</f>
        <v>1.0609</v>
      </c>
      <c r="AW34" s="23">
        <f>AV34*(1+Assumptions!$I$62*AW$14)</f>
        <v>1.0609</v>
      </c>
      <c r="AX34" s="23">
        <f>AW34*(1+Assumptions!$I$62*AX$14)</f>
        <v>1.092727</v>
      </c>
      <c r="AY34" s="23">
        <f>AX34*(1+Assumptions!$I$62*AY$14)</f>
        <v>1.092727</v>
      </c>
      <c r="AZ34" s="23">
        <f>AY34*(1+Assumptions!$I$62*AZ$14)</f>
        <v>1.092727</v>
      </c>
      <c r="BA34" s="23">
        <f>AZ34*(1+Assumptions!$I$62*BA$14)</f>
        <v>1.092727</v>
      </c>
      <c r="BB34" s="23">
        <f>BA34*(1+Assumptions!$I$62*BB$14)</f>
        <v>1.092727</v>
      </c>
      <c r="BC34" s="23">
        <f>BB34*(1+Assumptions!$I$62*BC$14)</f>
        <v>1.092727</v>
      </c>
      <c r="BD34" s="23">
        <f>BC34*(1+Assumptions!$I$62*BD$14)</f>
        <v>1.092727</v>
      </c>
      <c r="BE34" s="23">
        <f>BD34*(1+Assumptions!$I$62*BE$14)</f>
        <v>1.092727</v>
      </c>
      <c r="BF34" s="23">
        <f>BE34*(1+Assumptions!$I$62*BF$14)</f>
        <v>1.092727</v>
      </c>
      <c r="BG34" s="23">
        <f>BF34*(1+Assumptions!$I$62*BG$14)</f>
        <v>1.092727</v>
      </c>
      <c r="BH34" s="23">
        <f>BG34*(1+Assumptions!$I$62*BH$14)</f>
        <v>1.092727</v>
      </c>
      <c r="BI34" s="23">
        <f>BH34*(1+Assumptions!$I$62*BI$14)</f>
        <v>1.092727</v>
      </c>
      <c r="BJ34" s="23">
        <f>BI34*(1+Assumptions!$I$62*BJ$14)</f>
        <v>1.1255088100000001</v>
      </c>
      <c r="BK34" s="23">
        <f>BJ34*(1+Assumptions!$I$62*BK$14)</f>
        <v>1.1255088100000001</v>
      </c>
      <c r="BL34" s="23">
        <f>BK34*(1+Assumptions!$I$62*BL$14)</f>
        <v>1.1255088100000001</v>
      </c>
      <c r="BM34" s="23">
        <f>BL34*(1+Assumptions!$I$62*BM$14)</f>
        <v>1.1255088100000001</v>
      </c>
      <c r="BN34" s="23">
        <f>BM34*(1+Assumptions!$I$62*BN$14)</f>
        <v>1.1255088100000001</v>
      </c>
      <c r="BO34" s="23">
        <f>BN34*(1+Assumptions!$I$62*BO$14)</f>
        <v>1.1255088100000001</v>
      </c>
      <c r="BP34" s="23">
        <f>BO34*(1+Assumptions!$I$62*BP$14)</f>
        <v>1.1255088100000001</v>
      </c>
      <c r="BQ34" s="23">
        <f>BP34*(1+Assumptions!$I$62*BQ$14)</f>
        <v>1.1255088100000001</v>
      </c>
      <c r="BR34" s="23">
        <f>BQ34*(1+Assumptions!$I$62*BR$14)</f>
        <v>1.1255088100000001</v>
      </c>
      <c r="BS34" s="23">
        <f>BR34*(1+Assumptions!$I$62*BS$14)</f>
        <v>1.1255088100000001</v>
      </c>
      <c r="BT34" s="23">
        <f>BS34*(1+Assumptions!$I$62*BT$14)</f>
        <v>1.1255088100000001</v>
      </c>
      <c r="BU34" s="23">
        <f>BT34*(1+Assumptions!$I$62*BU$14)</f>
        <v>1.1255088100000001</v>
      </c>
      <c r="BV34" s="23">
        <f>BU34*(1+Assumptions!$I$62*BV$14)</f>
        <v>1.1592740743000001</v>
      </c>
      <c r="BW34" s="23">
        <f>BV34*(1+Assumptions!$I$62*BW$14)</f>
        <v>1.1592740743000001</v>
      </c>
      <c r="BX34" s="23">
        <f>BW34*(1+Assumptions!$I$62*BX$14)</f>
        <v>1.1592740743000001</v>
      </c>
      <c r="BY34" s="23">
        <f>BX34*(1+Assumptions!$I$62*BY$14)</f>
        <v>1.1592740743000001</v>
      </c>
      <c r="BZ34" s="23">
        <f>BY34*(1+Assumptions!$I$62*BZ$14)</f>
        <v>1.1592740743000001</v>
      </c>
      <c r="CA34" s="23">
        <f>BZ34*(1+Assumptions!$I$62*CA$14)</f>
        <v>1.1592740743000001</v>
      </c>
      <c r="CB34" s="23">
        <f>CA34*(1+Assumptions!$I$62*CB$14)</f>
        <v>1.1592740743000001</v>
      </c>
      <c r="CC34" s="23">
        <f>CB34*(1+Assumptions!$I$62*CC$14)</f>
        <v>1.1592740743000001</v>
      </c>
      <c r="CD34" s="23">
        <f>CC34*(1+Assumptions!$I$62*CD$14)</f>
        <v>1.1592740743000001</v>
      </c>
      <c r="CE34" s="23">
        <f>CD34*(1+Assumptions!$I$62*CE$14)</f>
        <v>1.1592740743000001</v>
      </c>
      <c r="CF34" s="23">
        <f>CE34*(1+Assumptions!$I$62*CF$14)</f>
        <v>1.1592740743000001</v>
      </c>
      <c r="CG34" s="23">
        <f>CF34*(1+Assumptions!$I$62*CG$14)</f>
        <v>1.1592740743000001</v>
      </c>
      <c r="CH34" s="23">
        <f>CG34*(1+Assumptions!$I$62*CH$14)</f>
        <v>1.1940522965290001</v>
      </c>
      <c r="CI34" s="23">
        <f>CH34*(1+Assumptions!$I$62*CI$14)</f>
        <v>1.1940522965290001</v>
      </c>
      <c r="CJ34" s="23">
        <f>CI34*(1+Assumptions!$I$62*CJ$14)</f>
        <v>1.1940522965290001</v>
      </c>
      <c r="CK34" s="23">
        <f>CJ34*(1+Assumptions!$I$62*CK$14)</f>
        <v>1.1940522965290001</v>
      </c>
      <c r="CL34" s="23">
        <f>CK34*(1+Assumptions!$I$62*CL$14)</f>
        <v>1.1940522965290001</v>
      </c>
      <c r="CM34" s="23">
        <f>CL34*(1+Assumptions!$I$62*CM$14)</f>
        <v>1.1940522965290001</v>
      </c>
      <c r="CN34" s="23">
        <f>CM34*(1+Assumptions!$I$62*CN$14)</f>
        <v>1.1940522965290001</v>
      </c>
      <c r="CO34" s="23">
        <f>CN34*(1+Assumptions!$I$62*CO$14)</f>
        <v>1.1940522965290001</v>
      </c>
    </row>
    <row r="35" spans="1:93" x14ac:dyDescent="0.2">
      <c r="A35" s="4"/>
      <c r="B35" s="4"/>
      <c r="C35" s="32"/>
      <c r="D35" s="4" t="s">
        <v>80</v>
      </c>
      <c r="E35" s="4"/>
      <c r="F35" s="4"/>
      <c r="G35" s="4"/>
      <c r="H35" s="5" t="s">
        <v>44</v>
      </c>
      <c r="I35" s="4"/>
      <c r="J35" s="4"/>
      <c r="K35" s="4"/>
      <c r="L35" s="4"/>
      <c r="M35" s="4"/>
      <c r="N35" s="4">
        <f>MOD(MONTH(N$7)-Assumptions!$I$61,12/Assumptions!$I$60)</f>
        <v>1</v>
      </c>
      <c r="O35" s="4">
        <f>MOD(MONTH(O$7)-Assumptions!$I$61,12/Assumptions!$I$60)</f>
        <v>2</v>
      </c>
      <c r="P35" s="4">
        <f>MOD(MONTH(P$7)-Assumptions!$I$61,12/Assumptions!$I$60)</f>
        <v>0</v>
      </c>
      <c r="Q35" s="4">
        <f>MOD(MONTH(Q$7)-Assumptions!$I$61,12/Assumptions!$I$60)</f>
        <v>1</v>
      </c>
      <c r="R35" s="4">
        <f>MOD(MONTH(R$7)-Assumptions!$I$61,12/Assumptions!$I$60)</f>
        <v>2</v>
      </c>
      <c r="S35" s="4">
        <f>MOD(MONTH(S$7)-Assumptions!$I$61,12/Assumptions!$I$60)</f>
        <v>0</v>
      </c>
      <c r="T35" s="4">
        <f>MOD(MONTH(T$7)-Assumptions!$I$61,12/Assumptions!$I$60)</f>
        <v>1</v>
      </c>
      <c r="U35" s="4">
        <f>MOD(MONTH(U$7)-Assumptions!$I$61,12/Assumptions!$I$60)</f>
        <v>2</v>
      </c>
      <c r="V35" s="4">
        <f>MOD(MONTH(V$7)-Assumptions!$I$61,12/Assumptions!$I$60)</f>
        <v>0</v>
      </c>
      <c r="W35" s="4">
        <f>MOD(MONTH(W$7)-Assumptions!$I$61,12/Assumptions!$I$60)</f>
        <v>1</v>
      </c>
      <c r="X35" s="4">
        <f>MOD(MONTH(X$7)-Assumptions!$I$61,12/Assumptions!$I$60)</f>
        <v>2</v>
      </c>
      <c r="Y35" s="4">
        <f>MOD(MONTH(Y$7)-Assumptions!$I$61,12/Assumptions!$I$60)</f>
        <v>0</v>
      </c>
      <c r="Z35" s="4">
        <f>MOD(MONTH(Z$7)-Assumptions!$I$61,12/Assumptions!$I$60)</f>
        <v>1</v>
      </c>
      <c r="AA35" s="4">
        <f>MOD(MONTH(AA$7)-Assumptions!$I$61,12/Assumptions!$I$60)</f>
        <v>2</v>
      </c>
      <c r="AB35" s="4">
        <f>MOD(MONTH(AB$7)-Assumptions!$I$61,12/Assumptions!$I$60)</f>
        <v>0</v>
      </c>
      <c r="AC35" s="4">
        <f>MOD(MONTH(AC$7)-Assumptions!$I$61,12/Assumptions!$I$60)</f>
        <v>1</v>
      </c>
      <c r="AD35" s="4">
        <f>MOD(MONTH(AD$7)-Assumptions!$I$61,12/Assumptions!$I$60)</f>
        <v>2</v>
      </c>
      <c r="AE35" s="4">
        <f>MOD(MONTH(AE$7)-Assumptions!$I$61,12/Assumptions!$I$60)</f>
        <v>0</v>
      </c>
      <c r="AF35" s="4">
        <f>MOD(MONTH(AF$7)-Assumptions!$I$61,12/Assumptions!$I$60)</f>
        <v>1</v>
      </c>
      <c r="AG35" s="4">
        <f>MOD(MONTH(AG$7)-Assumptions!$I$61,12/Assumptions!$I$60)</f>
        <v>2</v>
      </c>
      <c r="AH35" s="4">
        <f>MOD(MONTH(AH$7)-Assumptions!$I$61,12/Assumptions!$I$60)</f>
        <v>0</v>
      </c>
      <c r="AI35" s="4">
        <f>MOD(MONTH(AI$7)-Assumptions!$I$61,12/Assumptions!$I$60)</f>
        <v>1</v>
      </c>
      <c r="AJ35" s="4">
        <f>MOD(MONTH(AJ$7)-Assumptions!$I$61,12/Assumptions!$I$60)</f>
        <v>2</v>
      </c>
      <c r="AK35" s="4">
        <f>MOD(MONTH(AK$7)-Assumptions!$I$61,12/Assumptions!$I$60)</f>
        <v>0</v>
      </c>
      <c r="AL35" s="4">
        <f>MOD(MONTH(AL$7)-Assumptions!$I$61,12/Assumptions!$I$60)</f>
        <v>1</v>
      </c>
      <c r="AM35" s="4">
        <f>MOD(MONTH(AM$7)-Assumptions!$I$61,12/Assumptions!$I$60)</f>
        <v>2</v>
      </c>
      <c r="AN35" s="4">
        <f>MOD(MONTH(AN$7)-Assumptions!$I$61,12/Assumptions!$I$60)</f>
        <v>0</v>
      </c>
      <c r="AO35" s="4">
        <f>MOD(MONTH(AO$7)-Assumptions!$I$61,12/Assumptions!$I$60)</f>
        <v>1</v>
      </c>
      <c r="AP35" s="4">
        <f>MOD(MONTH(AP$7)-Assumptions!$I$61,12/Assumptions!$I$60)</f>
        <v>2</v>
      </c>
      <c r="AQ35" s="4">
        <f>MOD(MONTH(AQ$7)-Assumptions!$I$61,12/Assumptions!$I$60)</f>
        <v>0</v>
      </c>
      <c r="AR35" s="4">
        <f>MOD(MONTH(AR$7)-Assumptions!$I$61,12/Assumptions!$I$60)</f>
        <v>1</v>
      </c>
      <c r="AS35" s="4">
        <f>MOD(MONTH(AS$7)-Assumptions!$I$61,12/Assumptions!$I$60)</f>
        <v>2</v>
      </c>
      <c r="AT35" s="4">
        <f>MOD(MONTH(AT$7)-Assumptions!$I$61,12/Assumptions!$I$60)</f>
        <v>0</v>
      </c>
      <c r="AU35" s="4">
        <f>MOD(MONTH(AU$7)-Assumptions!$I$61,12/Assumptions!$I$60)</f>
        <v>1</v>
      </c>
      <c r="AV35" s="4">
        <f>MOD(MONTH(AV$7)-Assumptions!$I$61,12/Assumptions!$I$60)</f>
        <v>2</v>
      </c>
      <c r="AW35" s="4">
        <f>MOD(MONTH(AW$7)-Assumptions!$I$61,12/Assumptions!$I$60)</f>
        <v>0</v>
      </c>
      <c r="AX35" s="4">
        <f>MOD(MONTH(AX$7)-Assumptions!$I$61,12/Assumptions!$I$60)</f>
        <v>1</v>
      </c>
      <c r="AY35" s="4">
        <f>MOD(MONTH(AY$7)-Assumptions!$I$61,12/Assumptions!$I$60)</f>
        <v>2</v>
      </c>
      <c r="AZ35" s="4">
        <f>MOD(MONTH(AZ$7)-Assumptions!$I$61,12/Assumptions!$I$60)</f>
        <v>0</v>
      </c>
      <c r="BA35" s="4">
        <f>MOD(MONTH(BA$7)-Assumptions!$I$61,12/Assumptions!$I$60)</f>
        <v>1</v>
      </c>
      <c r="BB35" s="4">
        <f>MOD(MONTH(BB$7)-Assumptions!$I$61,12/Assumptions!$I$60)</f>
        <v>2</v>
      </c>
      <c r="BC35" s="4">
        <f>MOD(MONTH(BC$7)-Assumptions!$I$61,12/Assumptions!$I$60)</f>
        <v>0</v>
      </c>
      <c r="BD35" s="4">
        <f>MOD(MONTH(BD$7)-Assumptions!$I$61,12/Assumptions!$I$60)</f>
        <v>1</v>
      </c>
      <c r="BE35" s="4">
        <f>MOD(MONTH(BE$7)-Assumptions!$I$61,12/Assumptions!$I$60)</f>
        <v>2</v>
      </c>
      <c r="BF35" s="4">
        <f>MOD(MONTH(BF$7)-Assumptions!$I$61,12/Assumptions!$I$60)</f>
        <v>0</v>
      </c>
      <c r="BG35" s="4">
        <f>MOD(MONTH(BG$7)-Assumptions!$I$61,12/Assumptions!$I$60)</f>
        <v>1</v>
      </c>
      <c r="BH35" s="4">
        <f>MOD(MONTH(BH$7)-Assumptions!$I$61,12/Assumptions!$I$60)</f>
        <v>2</v>
      </c>
      <c r="BI35" s="4">
        <f>MOD(MONTH(BI$7)-Assumptions!$I$61,12/Assumptions!$I$60)</f>
        <v>0</v>
      </c>
      <c r="BJ35" s="4">
        <f>MOD(MONTH(BJ$7)-Assumptions!$I$61,12/Assumptions!$I$60)</f>
        <v>1</v>
      </c>
      <c r="BK35" s="4">
        <f>MOD(MONTH(BK$7)-Assumptions!$I$61,12/Assumptions!$I$60)</f>
        <v>2</v>
      </c>
      <c r="BL35" s="4">
        <f>MOD(MONTH(BL$7)-Assumptions!$I$61,12/Assumptions!$I$60)</f>
        <v>0</v>
      </c>
      <c r="BM35" s="4">
        <f>MOD(MONTH(BM$7)-Assumptions!$I$61,12/Assumptions!$I$60)</f>
        <v>1</v>
      </c>
      <c r="BN35" s="4">
        <f>MOD(MONTH(BN$7)-Assumptions!$I$61,12/Assumptions!$I$60)</f>
        <v>2</v>
      </c>
      <c r="BO35" s="4">
        <f>MOD(MONTH(BO$7)-Assumptions!$I$61,12/Assumptions!$I$60)</f>
        <v>0</v>
      </c>
      <c r="BP35" s="4">
        <f>MOD(MONTH(BP$7)-Assumptions!$I$61,12/Assumptions!$I$60)</f>
        <v>1</v>
      </c>
      <c r="BQ35" s="4">
        <f>MOD(MONTH(BQ$7)-Assumptions!$I$61,12/Assumptions!$I$60)</f>
        <v>2</v>
      </c>
      <c r="BR35" s="4">
        <f>MOD(MONTH(BR$7)-Assumptions!$I$61,12/Assumptions!$I$60)</f>
        <v>0</v>
      </c>
      <c r="BS35" s="4">
        <f>MOD(MONTH(BS$7)-Assumptions!$I$61,12/Assumptions!$I$60)</f>
        <v>1</v>
      </c>
      <c r="BT35" s="4">
        <f>MOD(MONTH(BT$7)-Assumptions!$I$61,12/Assumptions!$I$60)</f>
        <v>2</v>
      </c>
      <c r="BU35" s="4">
        <f>MOD(MONTH(BU$7)-Assumptions!$I$61,12/Assumptions!$I$60)</f>
        <v>0</v>
      </c>
      <c r="BV35" s="4">
        <f>MOD(MONTH(BV$7)-Assumptions!$I$61,12/Assumptions!$I$60)</f>
        <v>1</v>
      </c>
      <c r="BW35" s="4">
        <f>MOD(MONTH(BW$7)-Assumptions!$I$61,12/Assumptions!$I$60)</f>
        <v>2</v>
      </c>
      <c r="BX35" s="4">
        <f>MOD(MONTH(BX$7)-Assumptions!$I$61,12/Assumptions!$I$60)</f>
        <v>0</v>
      </c>
      <c r="BY35" s="4">
        <f>MOD(MONTH(BY$7)-Assumptions!$I$61,12/Assumptions!$I$60)</f>
        <v>1</v>
      </c>
      <c r="BZ35" s="4">
        <f>MOD(MONTH(BZ$7)-Assumptions!$I$61,12/Assumptions!$I$60)</f>
        <v>2</v>
      </c>
      <c r="CA35" s="4">
        <f>MOD(MONTH(CA$7)-Assumptions!$I$61,12/Assumptions!$I$60)</f>
        <v>0</v>
      </c>
      <c r="CB35" s="4">
        <f>MOD(MONTH(CB$7)-Assumptions!$I$61,12/Assumptions!$I$60)</f>
        <v>1</v>
      </c>
      <c r="CC35" s="4">
        <f>MOD(MONTH(CC$7)-Assumptions!$I$61,12/Assumptions!$I$60)</f>
        <v>2</v>
      </c>
      <c r="CD35" s="4">
        <f>MOD(MONTH(CD$7)-Assumptions!$I$61,12/Assumptions!$I$60)</f>
        <v>0</v>
      </c>
      <c r="CE35" s="4">
        <f>MOD(MONTH(CE$7)-Assumptions!$I$61,12/Assumptions!$I$60)</f>
        <v>1</v>
      </c>
      <c r="CF35" s="4">
        <f>MOD(MONTH(CF$7)-Assumptions!$I$61,12/Assumptions!$I$60)</f>
        <v>2</v>
      </c>
      <c r="CG35" s="4">
        <f>MOD(MONTH(CG$7)-Assumptions!$I$61,12/Assumptions!$I$60)</f>
        <v>0</v>
      </c>
      <c r="CH35" s="4">
        <f>MOD(MONTH(CH$7)-Assumptions!$I$61,12/Assumptions!$I$60)</f>
        <v>1</v>
      </c>
      <c r="CI35" s="4">
        <f>MOD(MONTH(CI$7)-Assumptions!$I$61,12/Assumptions!$I$60)</f>
        <v>2</v>
      </c>
      <c r="CJ35" s="4">
        <f>MOD(MONTH(CJ$7)-Assumptions!$I$61,12/Assumptions!$I$60)</f>
        <v>0</v>
      </c>
      <c r="CK35" s="4">
        <f>MOD(MONTH(CK$7)-Assumptions!$I$61,12/Assumptions!$I$60)</f>
        <v>1</v>
      </c>
      <c r="CL35" s="4">
        <f>MOD(MONTH(CL$7)-Assumptions!$I$61,12/Assumptions!$I$60)</f>
        <v>2</v>
      </c>
      <c r="CM35" s="4">
        <f>MOD(MONTH(CM$7)-Assumptions!$I$61,12/Assumptions!$I$60)</f>
        <v>0</v>
      </c>
      <c r="CN35" s="4">
        <f>MOD(MONTH(CN$7)-Assumptions!$I$61,12/Assumptions!$I$60)</f>
        <v>1</v>
      </c>
      <c r="CO35" s="4">
        <f>MOD(MONTH(CO$7)-Assumptions!$I$61,12/Assumptions!$I$60)</f>
        <v>2</v>
      </c>
    </row>
    <row r="36" spans="1:93" x14ac:dyDescent="0.2">
      <c r="A36" s="4"/>
      <c r="B36" s="4"/>
      <c r="C36" s="32"/>
      <c r="D36" s="4" t="s">
        <v>69</v>
      </c>
      <c r="E36" s="4"/>
      <c r="F36" s="4"/>
      <c r="G36" s="4"/>
      <c r="H36" s="5" t="s">
        <v>5</v>
      </c>
      <c r="I36" s="4"/>
      <c r="J36" s="4"/>
      <c r="K36" s="4"/>
      <c r="L36" s="4"/>
      <c r="M36" s="4"/>
      <c r="N36" s="4">
        <f>Assumptions!$I$59/Assumptions!$I$60*N34*N32*(N35=0)</f>
        <v>0</v>
      </c>
      <c r="O36" s="4">
        <f>Assumptions!$I$59/Assumptions!$I$60*O34*O32*(O35=0)</f>
        <v>0</v>
      </c>
      <c r="P36" s="4">
        <f>Assumptions!$I$59/Assumptions!$I$60*P34*P32*(P35=0)</f>
        <v>15000</v>
      </c>
      <c r="Q36" s="4">
        <f>Assumptions!$I$59/Assumptions!$I$60*Q34*Q32*(Q35=0)</f>
        <v>0</v>
      </c>
      <c r="R36" s="4">
        <f>Assumptions!$I$59/Assumptions!$I$60*R34*R32*(R35=0)</f>
        <v>0</v>
      </c>
      <c r="S36" s="4">
        <f>Assumptions!$I$59/Assumptions!$I$60*S34*S32*(S35=0)</f>
        <v>15000</v>
      </c>
      <c r="T36" s="4">
        <f>Assumptions!$I$59/Assumptions!$I$60*T34*T32*(T35=0)</f>
        <v>0</v>
      </c>
      <c r="U36" s="4">
        <f>Assumptions!$I$59/Assumptions!$I$60*U34*U32*(U35=0)</f>
        <v>0</v>
      </c>
      <c r="V36" s="4">
        <f>Assumptions!$I$59/Assumptions!$I$60*V34*V32*(V35=0)</f>
        <v>15000</v>
      </c>
      <c r="W36" s="4">
        <f>Assumptions!$I$59/Assumptions!$I$60*W34*W32*(W35=0)</f>
        <v>0</v>
      </c>
      <c r="X36" s="4">
        <f>Assumptions!$I$59/Assumptions!$I$60*X34*X32*(X35=0)</f>
        <v>0</v>
      </c>
      <c r="Y36" s="4">
        <f>Assumptions!$I$59/Assumptions!$I$60*Y34*Y32*(Y35=0)</f>
        <v>15000</v>
      </c>
      <c r="Z36" s="4">
        <f>Assumptions!$I$59/Assumptions!$I$60*Z34*Z32*(Z35=0)</f>
        <v>0</v>
      </c>
      <c r="AA36" s="4">
        <f>Assumptions!$I$59/Assumptions!$I$60*AA34*AA32*(AA35=0)</f>
        <v>0</v>
      </c>
      <c r="AB36" s="4">
        <f>Assumptions!$I$59/Assumptions!$I$60*AB34*AB32*(AB35=0)</f>
        <v>15450</v>
      </c>
      <c r="AC36" s="4">
        <f>Assumptions!$I$59/Assumptions!$I$60*AC34*AC32*(AC35=0)</f>
        <v>0</v>
      </c>
      <c r="AD36" s="4">
        <f>Assumptions!$I$59/Assumptions!$I$60*AD34*AD32*(AD35=0)</f>
        <v>0</v>
      </c>
      <c r="AE36" s="4">
        <f>Assumptions!$I$59/Assumptions!$I$60*AE34*AE32*(AE35=0)</f>
        <v>15450</v>
      </c>
      <c r="AF36" s="4">
        <f>Assumptions!$I$59/Assumptions!$I$60*AF34*AF32*(AF35=0)</f>
        <v>0</v>
      </c>
      <c r="AG36" s="4">
        <f>Assumptions!$I$59/Assumptions!$I$60*AG34*AG32*(AG35=0)</f>
        <v>0</v>
      </c>
      <c r="AH36" s="4">
        <f>Assumptions!$I$59/Assumptions!$I$60*AH34*AH32*(AH35=0)</f>
        <v>15450</v>
      </c>
      <c r="AI36" s="4">
        <f>Assumptions!$I$59/Assumptions!$I$60*AI34*AI32*(AI35=0)</f>
        <v>0</v>
      </c>
      <c r="AJ36" s="4">
        <f>Assumptions!$I$59/Assumptions!$I$60*AJ34*AJ32*(AJ35=0)</f>
        <v>0</v>
      </c>
      <c r="AK36" s="4">
        <f>Assumptions!$I$59/Assumptions!$I$60*AK34*AK32*(AK35=0)</f>
        <v>15450</v>
      </c>
      <c r="AL36" s="4">
        <f>Assumptions!$I$59/Assumptions!$I$60*AL34*AL32*(AL35=0)</f>
        <v>0</v>
      </c>
      <c r="AM36" s="4">
        <f>Assumptions!$I$59/Assumptions!$I$60*AM34*AM32*(AM35=0)</f>
        <v>0</v>
      </c>
      <c r="AN36" s="4">
        <f>Assumptions!$I$59/Assumptions!$I$60*AN34*AN32*(AN35=0)</f>
        <v>15913.5</v>
      </c>
      <c r="AO36" s="4">
        <f>Assumptions!$I$59/Assumptions!$I$60*AO34*AO32*(AO35=0)</f>
        <v>0</v>
      </c>
      <c r="AP36" s="4">
        <f>Assumptions!$I$59/Assumptions!$I$60*AP34*AP32*(AP35=0)</f>
        <v>0</v>
      </c>
      <c r="AQ36" s="4">
        <f>Assumptions!$I$59/Assumptions!$I$60*AQ34*AQ32*(AQ35=0)</f>
        <v>15913.5</v>
      </c>
      <c r="AR36" s="4">
        <f>Assumptions!$I$59/Assumptions!$I$60*AR34*AR32*(AR35=0)</f>
        <v>0</v>
      </c>
      <c r="AS36" s="4">
        <f>Assumptions!$I$59/Assumptions!$I$60*AS34*AS32*(AS35=0)</f>
        <v>0</v>
      </c>
      <c r="AT36" s="4">
        <f>Assumptions!$I$59/Assumptions!$I$60*AT34*AT32*(AT35=0)</f>
        <v>15913.5</v>
      </c>
      <c r="AU36" s="4">
        <f>Assumptions!$I$59/Assumptions!$I$60*AU34*AU32*(AU35=0)</f>
        <v>0</v>
      </c>
      <c r="AV36" s="4">
        <f>Assumptions!$I$59/Assumptions!$I$60*AV34*AV32*(AV35=0)</f>
        <v>0</v>
      </c>
      <c r="AW36" s="4">
        <f>Assumptions!$I$59/Assumptions!$I$60*AW34*AW32*(AW35=0)</f>
        <v>15913.5</v>
      </c>
      <c r="AX36" s="4">
        <f>Assumptions!$I$59/Assumptions!$I$60*AX34*AX32*(AX35=0)</f>
        <v>0</v>
      </c>
      <c r="AY36" s="4">
        <f>Assumptions!$I$59/Assumptions!$I$60*AY34*AY32*(AY35=0)</f>
        <v>0</v>
      </c>
      <c r="AZ36" s="4">
        <f>Assumptions!$I$59/Assumptions!$I$60*AZ34*AZ32*(AZ35=0)</f>
        <v>16390.904999999999</v>
      </c>
      <c r="BA36" s="4">
        <f>Assumptions!$I$59/Assumptions!$I$60*BA34*BA32*(BA35=0)</f>
        <v>0</v>
      </c>
      <c r="BB36" s="4">
        <f>Assumptions!$I$59/Assumptions!$I$60*BB34*BB32*(BB35=0)</f>
        <v>0</v>
      </c>
      <c r="BC36" s="4">
        <f>Assumptions!$I$59/Assumptions!$I$60*BC34*BC32*(BC35=0)</f>
        <v>16390.904999999999</v>
      </c>
      <c r="BD36" s="4">
        <f>Assumptions!$I$59/Assumptions!$I$60*BD34*BD32*(BD35=0)</f>
        <v>0</v>
      </c>
      <c r="BE36" s="4">
        <f>Assumptions!$I$59/Assumptions!$I$60*BE34*BE32*(BE35=0)</f>
        <v>0</v>
      </c>
      <c r="BF36" s="4">
        <f>Assumptions!$I$59/Assumptions!$I$60*BF34*BF32*(BF35=0)</f>
        <v>16390.904999999999</v>
      </c>
      <c r="BG36" s="4">
        <f>Assumptions!$I$59/Assumptions!$I$60*BG34*BG32*(BG35=0)</f>
        <v>0</v>
      </c>
      <c r="BH36" s="4">
        <f>Assumptions!$I$59/Assumptions!$I$60*BH34*BH32*(BH35=0)</f>
        <v>0</v>
      </c>
      <c r="BI36" s="4">
        <f>Assumptions!$I$59/Assumptions!$I$60*BI34*BI32*(BI35=0)</f>
        <v>16390.904999999999</v>
      </c>
      <c r="BJ36" s="4">
        <f>Assumptions!$I$59/Assumptions!$I$60*BJ34*BJ32*(BJ35=0)</f>
        <v>0</v>
      </c>
      <c r="BK36" s="4">
        <f>Assumptions!$I$59/Assumptions!$I$60*BK34*BK32*(BK35=0)</f>
        <v>0</v>
      </c>
      <c r="BL36" s="4">
        <f>Assumptions!$I$59/Assumptions!$I$60*BL34*BL32*(BL35=0)</f>
        <v>16882.632150000001</v>
      </c>
      <c r="BM36" s="4">
        <f>Assumptions!$I$59/Assumptions!$I$60*BM34*BM32*(BM35=0)</f>
        <v>0</v>
      </c>
      <c r="BN36" s="4">
        <f>Assumptions!$I$59/Assumptions!$I$60*BN34*BN32*(BN35=0)</f>
        <v>0</v>
      </c>
      <c r="BO36" s="4">
        <f>Assumptions!$I$59/Assumptions!$I$60*BO34*BO32*(BO35=0)</f>
        <v>16882.632150000001</v>
      </c>
      <c r="BP36" s="4">
        <f>Assumptions!$I$59/Assumptions!$I$60*BP34*BP32*(BP35=0)</f>
        <v>0</v>
      </c>
      <c r="BQ36" s="4">
        <f>Assumptions!$I$59/Assumptions!$I$60*BQ34*BQ32*(BQ35=0)</f>
        <v>0</v>
      </c>
      <c r="BR36" s="4">
        <f>Assumptions!$I$59/Assumptions!$I$60*BR34*BR32*(BR35=0)</f>
        <v>16882.632150000001</v>
      </c>
      <c r="BS36" s="4">
        <f>Assumptions!$I$59/Assumptions!$I$60*BS34*BS32*(BS35=0)</f>
        <v>0</v>
      </c>
      <c r="BT36" s="4">
        <f>Assumptions!$I$59/Assumptions!$I$60*BT34*BT32*(BT35=0)</f>
        <v>0</v>
      </c>
      <c r="BU36" s="4">
        <f>Assumptions!$I$59/Assumptions!$I$60*BU34*BU32*(BU35=0)</f>
        <v>16882.632150000001</v>
      </c>
      <c r="BV36" s="4">
        <f>Assumptions!$I$59/Assumptions!$I$60*BV34*BV32*(BV35=0)</f>
        <v>0</v>
      </c>
      <c r="BW36" s="4">
        <f>Assumptions!$I$59/Assumptions!$I$60*BW34*BW32*(BW35=0)</f>
        <v>0</v>
      </c>
      <c r="BX36" s="4">
        <f>Assumptions!$I$59/Assumptions!$I$60*BX34*BX32*(BX35=0)</f>
        <v>17389.1111145</v>
      </c>
      <c r="BY36" s="4">
        <f>Assumptions!$I$59/Assumptions!$I$60*BY34*BY32*(BY35=0)</f>
        <v>0</v>
      </c>
      <c r="BZ36" s="4">
        <f>Assumptions!$I$59/Assumptions!$I$60*BZ34*BZ32*(BZ35=0)</f>
        <v>0</v>
      </c>
      <c r="CA36" s="4">
        <f>Assumptions!$I$59/Assumptions!$I$60*CA34*CA32*(CA35=0)</f>
        <v>17389.1111145</v>
      </c>
      <c r="CB36" s="4">
        <f>Assumptions!$I$59/Assumptions!$I$60*CB34*CB32*(CB35=0)</f>
        <v>0</v>
      </c>
      <c r="CC36" s="4">
        <f>Assumptions!$I$59/Assumptions!$I$60*CC34*CC32*(CC35=0)</f>
        <v>0</v>
      </c>
      <c r="CD36" s="4">
        <f>Assumptions!$I$59/Assumptions!$I$60*CD34*CD32*(CD35=0)</f>
        <v>0</v>
      </c>
      <c r="CE36" s="4">
        <f>Assumptions!$I$59/Assumptions!$I$60*CE34*CE32*(CE35=0)</f>
        <v>0</v>
      </c>
      <c r="CF36" s="4">
        <f>Assumptions!$I$59/Assumptions!$I$60*CF34*CF32*(CF35=0)</f>
        <v>0</v>
      </c>
      <c r="CG36" s="4">
        <f>Assumptions!$I$59/Assumptions!$I$60*CG34*CG32*(CG35=0)</f>
        <v>0</v>
      </c>
      <c r="CH36" s="4">
        <f>Assumptions!$I$59/Assumptions!$I$60*CH34*CH32*(CH35=0)</f>
        <v>0</v>
      </c>
      <c r="CI36" s="4">
        <f>Assumptions!$I$59/Assumptions!$I$60*CI34*CI32*(CI35=0)</f>
        <v>0</v>
      </c>
      <c r="CJ36" s="4">
        <f>Assumptions!$I$59/Assumptions!$I$60*CJ34*CJ32*(CJ35=0)</f>
        <v>0</v>
      </c>
      <c r="CK36" s="4">
        <f>Assumptions!$I$59/Assumptions!$I$60*CK34*CK32*(CK35=0)</f>
        <v>0</v>
      </c>
      <c r="CL36" s="4">
        <f>Assumptions!$I$59/Assumptions!$I$60*CL34*CL32*(CL35=0)</f>
        <v>0</v>
      </c>
      <c r="CM36" s="4">
        <f>Assumptions!$I$59/Assumptions!$I$60*CM34*CM32*(CM35=0)</f>
        <v>0</v>
      </c>
      <c r="CN36" s="4">
        <f>Assumptions!$I$59/Assumptions!$I$60*CN34*CN32*(CN35=0)</f>
        <v>0</v>
      </c>
      <c r="CO36" s="4">
        <f>Assumptions!$I$59/Assumptions!$I$60*CO34*CO32*(CO35=0)</f>
        <v>0</v>
      </c>
    </row>
    <row r="37" spans="1:93" x14ac:dyDescent="0.2">
      <c r="A37" s="4"/>
      <c r="B37" s="4"/>
      <c r="C37" s="32"/>
      <c r="D37" s="4"/>
      <c r="E37" s="4"/>
      <c r="F37" s="4"/>
      <c r="G37" s="4"/>
      <c r="H37" s="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</row>
    <row r="38" spans="1:93" x14ac:dyDescent="0.2">
      <c r="A38" s="4"/>
      <c r="B38" s="4"/>
      <c r="C38" s="32"/>
      <c r="D38" s="4" t="s">
        <v>81</v>
      </c>
      <c r="E38" s="4"/>
      <c r="F38" s="4"/>
      <c r="G38" s="4"/>
      <c r="H38" s="5" t="s">
        <v>44</v>
      </c>
      <c r="I38" s="4"/>
      <c r="J38" s="4"/>
      <c r="K38" s="4"/>
      <c r="L38" s="4"/>
      <c r="M38" s="4"/>
      <c r="N38" s="40">
        <v>1</v>
      </c>
      <c r="O38" s="23">
        <f>N38*(1+Assumptions!$I$91*O$14)</f>
        <v>1</v>
      </c>
      <c r="P38" s="23">
        <f>O38*(1+Assumptions!$I$91*P$14)</f>
        <v>1</v>
      </c>
      <c r="Q38" s="23">
        <f>P38*(1+Assumptions!$I$91*Q$14)</f>
        <v>1</v>
      </c>
      <c r="R38" s="23">
        <f>Q38*(1+Assumptions!$I$91*R$14)</f>
        <v>1</v>
      </c>
      <c r="S38" s="23">
        <f>R38*(1+Assumptions!$I$91*S$14)</f>
        <v>1</v>
      </c>
      <c r="T38" s="23">
        <f>S38*(1+Assumptions!$I$91*T$14)</f>
        <v>1</v>
      </c>
      <c r="U38" s="23">
        <f>T38*(1+Assumptions!$I$91*U$14)</f>
        <v>1</v>
      </c>
      <c r="V38" s="23">
        <f>U38*(1+Assumptions!$I$91*V$14)</f>
        <v>1</v>
      </c>
      <c r="W38" s="23">
        <f>V38*(1+Assumptions!$I$91*W$14)</f>
        <v>1</v>
      </c>
      <c r="X38" s="23">
        <f>W38*(1+Assumptions!$I$91*X$14)</f>
        <v>1</v>
      </c>
      <c r="Y38" s="23">
        <f>X38*(1+Assumptions!$I$91*Y$14)</f>
        <v>1</v>
      </c>
      <c r="Z38" s="23">
        <f>Y38*(1+Assumptions!$I$91*Z$14)</f>
        <v>1.03</v>
      </c>
      <c r="AA38" s="23">
        <f>Z38*(1+Assumptions!$I$91*AA$14)</f>
        <v>1.03</v>
      </c>
      <c r="AB38" s="23">
        <f>AA38*(1+Assumptions!$I$91*AB$14)</f>
        <v>1.03</v>
      </c>
      <c r="AC38" s="23">
        <f>AB38*(1+Assumptions!$I$91*AC$14)</f>
        <v>1.03</v>
      </c>
      <c r="AD38" s="23">
        <f>AC38*(1+Assumptions!$I$91*AD$14)</f>
        <v>1.03</v>
      </c>
      <c r="AE38" s="23">
        <f>AD38*(1+Assumptions!$I$91*AE$14)</f>
        <v>1.03</v>
      </c>
      <c r="AF38" s="23">
        <f>AE38*(1+Assumptions!$I$91*AF$14)</f>
        <v>1.03</v>
      </c>
      <c r="AG38" s="23">
        <f>AF38*(1+Assumptions!$I$91*AG$14)</f>
        <v>1.03</v>
      </c>
      <c r="AH38" s="23">
        <f>AG38*(1+Assumptions!$I$91*AH$14)</f>
        <v>1.03</v>
      </c>
      <c r="AI38" s="23">
        <f>AH38*(1+Assumptions!$I$91*AI$14)</f>
        <v>1.03</v>
      </c>
      <c r="AJ38" s="23">
        <f>AI38*(1+Assumptions!$I$91*AJ$14)</f>
        <v>1.03</v>
      </c>
      <c r="AK38" s="23">
        <f>AJ38*(1+Assumptions!$I$91*AK$14)</f>
        <v>1.03</v>
      </c>
      <c r="AL38" s="23">
        <f>AK38*(1+Assumptions!$I$91*AL$14)</f>
        <v>1.0609</v>
      </c>
      <c r="AM38" s="23">
        <f>AL38*(1+Assumptions!$I$91*AM$14)</f>
        <v>1.0609</v>
      </c>
      <c r="AN38" s="23">
        <f>AM38*(1+Assumptions!$I$91*AN$14)</f>
        <v>1.0609</v>
      </c>
      <c r="AO38" s="23">
        <f>AN38*(1+Assumptions!$I$91*AO$14)</f>
        <v>1.0609</v>
      </c>
      <c r="AP38" s="23">
        <f>AO38*(1+Assumptions!$I$91*AP$14)</f>
        <v>1.0609</v>
      </c>
      <c r="AQ38" s="23">
        <f>AP38*(1+Assumptions!$I$91*AQ$14)</f>
        <v>1.0609</v>
      </c>
      <c r="AR38" s="23">
        <f>AQ38*(1+Assumptions!$I$91*AR$14)</f>
        <v>1.0609</v>
      </c>
      <c r="AS38" s="23">
        <f>AR38*(1+Assumptions!$I$91*AS$14)</f>
        <v>1.0609</v>
      </c>
      <c r="AT38" s="23">
        <f>AS38*(1+Assumptions!$I$91*AT$14)</f>
        <v>1.0609</v>
      </c>
      <c r="AU38" s="23">
        <f>AT38*(1+Assumptions!$I$91*AU$14)</f>
        <v>1.0609</v>
      </c>
      <c r="AV38" s="23">
        <f>AU38*(1+Assumptions!$I$91*AV$14)</f>
        <v>1.0609</v>
      </c>
      <c r="AW38" s="23">
        <f>AV38*(1+Assumptions!$I$91*AW$14)</f>
        <v>1.0609</v>
      </c>
      <c r="AX38" s="23">
        <f>AW38*(1+Assumptions!$I$91*AX$14)</f>
        <v>1.092727</v>
      </c>
      <c r="AY38" s="23">
        <f>AX38*(1+Assumptions!$I$91*AY$14)</f>
        <v>1.092727</v>
      </c>
      <c r="AZ38" s="23">
        <f>AY38*(1+Assumptions!$I$91*AZ$14)</f>
        <v>1.092727</v>
      </c>
      <c r="BA38" s="23">
        <f>AZ38*(1+Assumptions!$I$91*BA$14)</f>
        <v>1.092727</v>
      </c>
      <c r="BB38" s="23">
        <f>BA38*(1+Assumptions!$I$91*BB$14)</f>
        <v>1.092727</v>
      </c>
      <c r="BC38" s="23">
        <f>BB38*(1+Assumptions!$I$91*BC$14)</f>
        <v>1.092727</v>
      </c>
      <c r="BD38" s="23">
        <f>BC38*(1+Assumptions!$I$91*BD$14)</f>
        <v>1.092727</v>
      </c>
      <c r="BE38" s="23">
        <f>BD38*(1+Assumptions!$I$91*BE$14)</f>
        <v>1.092727</v>
      </c>
      <c r="BF38" s="23">
        <f>BE38*(1+Assumptions!$I$91*BF$14)</f>
        <v>1.092727</v>
      </c>
      <c r="BG38" s="23">
        <f>BF38*(1+Assumptions!$I$91*BG$14)</f>
        <v>1.092727</v>
      </c>
      <c r="BH38" s="23">
        <f>BG38*(1+Assumptions!$I$91*BH$14)</f>
        <v>1.092727</v>
      </c>
      <c r="BI38" s="23">
        <f>BH38*(1+Assumptions!$I$91*BI$14)</f>
        <v>1.092727</v>
      </c>
      <c r="BJ38" s="23">
        <f>BI38*(1+Assumptions!$I$91*BJ$14)</f>
        <v>1.1255088100000001</v>
      </c>
      <c r="BK38" s="23">
        <f>BJ38*(1+Assumptions!$I$91*BK$14)</f>
        <v>1.1255088100000001</v>
      </c>
      <c r="BL38" s="23">
        <f>BK38*(1+Assumptions!$I$91*BL$14)</f>
        <v>1.1255088100000001</v>
      </c>
      <c r="BM38" s="23">
        <f>BL38*(1+Assumptions!$I$91*BM$14)</f>
        <v>1.1255088100000001</v>
      </c>
      <c r="BN38" s="23">
        <f>BM38*(1+Assumptions!$I$91*BN$14)</f>
        <v>1.1255088100000001</v>
      </c>
      <c r="BO38" s="23">
        <f>BN38*(1+Assumptions!$I$91*BO$14)</f>
        <v>1.1255088100000001</v>
      </c>
      <c r="BP38" s="23">
        <f>BO38*(1+Assumptions!$I$91*BP$14)</f>
        <v>1.1255088100000001</v>
      </c>
      <c r="BQ38" s="23">
        <f>BP38*(1+Assumptions!$I$91*BQ$14)</f>
        <v>1.1255088100000001</v>
      </c>
      <c r="BR38" s="23">
        <f>BQ38*(1+Assumptions!$I$91*BR$14)</f>
        <v>1.1255088100000001</v>
      </c>
      <c r="BS38" s="23">
        <f>BR38*(1+Assumptions!$I$91*BS$14)</f>
        <v>1.1255088100000001</v>
      </c>
      <c r="BT38" s="23">
        <f>BS38*(1+Assumptions!$I$91*BT$14)</f>
        <v>1.1255088100000001</v>
      </c>
      <c r="BU38" s="23">
        <f>BT38*(1+Assumptions!$I$91*BU$14)</f>
        <v>1.1255088100000001</v>
      </c>
      <c r="BV38" s="23">
        <f>BU38*(1+Assumptions!$I$91*BV$14)</f>
        <v>1.1592740743000001</v>
      </c>
      <c r="BW38" s="23">
        <f>BV38*(1+Assumptions!$I$91*BW$14)</f>
        <v>1.1592740743000001</v>
      </c>
      <c r="BX38" s="23">
        <f>BW38*(1+Assumptions!$I$91*BX$14)</f>
        <v>1.1592740743000001</v>
      </c>
      <c r="BY38" s="23">
        <f>BX38*(1+Assumptions!$I$91*BY$14)</f>
        <v>1.1592740743000001</v>
      </c>
      <c r="BZ38" s="23">
        <f>BY38*(1+Assumptions!$I$91*BZ$14)</f>
        <v>1.1592740743000001</v>
      </c>
      <c r="CA38" s="23">
        <f>BZ38*(1+Assumptions!$I$91*CA$14)</f>
        <v>1.1592740743000001</v>
      </c>
      <c r="CB38" s="23">
        <f>CA38*(1+Assumptions!$I$91*CB$14)</f>
        <v>1.1592740743000001</v>
      </c>
      <c r="CC38" s="23">
        <f>CB38*(1+Assumptions!$I$91*CC$14)</f>
        <v>1.1592740743000001</v>
      </c>
      <c r="CD38" s="23">
        <f>CC38*(1+Assumptions!$I$91*CD$14)</f>
        <v>1.1592740743000001</v>
      </c>
      <c r="CE38" s="23">
        <f>CD38*(1+Assumptions!$I$91*CE$14)</f>
        <v>1.1592740743000001</v>
      </c>
      <c r="CF38" s="23">
        <f>CE38*(1+Assumptions!$I$91*CF$14)</f>
        <v>1.1592740743000001</v>
      </c>
      <c r="CG38" s="23">
        <f>CF38*(1+Assumptions!$I$91*CG$14)</f>
        <v>1.1592740743000001</v>
      </c>
      <c r="CH38" s="23">
        <f>CG38*(1+Assumptions!$I$91*CH$14)</f>
        <v>1.1940522965290001</v>
      </c>
      <c r="CI38" s="23">
        <f>CH38*(1+Assumptions!$I$91*CI$14)</f>
        <v>1.1940522965290001</v>
      </c>
      <c r="CJ38" s="23">
        <f>CI38*(1+Assumptions!$I$91*CJ$14)</f>
        <v>1.1940522965290001</v>
      </c>
      <c r="CK38" s="23">
        <f>CJ38*(1+Assumptions!$I$91*CK$14)</f>
        <v>1.1940522965290001</v>
      </c>
      <c r="CL38" s="23">
        <f>CK38*(1+Assumptions!$I$91*CL$14)</f>
        <v>1.1940522965290001</v>
      </c>
      <c r="CM38" s="23">
        <f>CL38*(1+Assumptions!$I$91*CM$14)</f>
        <v>1.1940522965290001</v>
      </c>
      <c r="CN38" s="23">
        <f>CM38*(1+Assumptions!$I$91*CN$14)</f>
        <v>1.1940522965290001</v>
      </c>
      <c r="CO38" s="23">
        <f>CN38*(1+Assumptions!$I$91*CO$14)</f>
        <v>1.1940522965290001</v>
      </c>
    </row>
    <row r="39" spans="1:93" x14ac:dyDescent="0.2">
      <c r="A39" s="4"/>
      <c r="B39" s="4"/>
      <c r="C39" s="32"/>
      <c r="D39" s="4" t="s">
        <v>50</v>
      </c>
      <c r="E39" s="4"/>
      <c r="F39" s="4"/>
      <c r="G39" s="4"/>
      <c r="H39" s="5" t="s">
        <v>5</v>
      </c>
      <c r="I39" s="4"/>
      <c r="J39" s="4"/>
      <c r="K39" s="4"/>
      <c r="L39" s="4"/>
      <c r="M39" s="4"/>
      <c r="N39" s="4">
        <f>-Assumptions!$I$88/Assumptions!$I$89*N38*N32</f>
        <v>-375</v>
      </c>
      <c r="O39" s="4">
        <f>-Assumptions!$I$88/Assumptions!$I$89*O38*O32</f>
        <v>-375</v>
      </c>
      <c r="P39" s="4">
        <f>-Assumptions!$I$88/Assumptions!$I$89*P38*P32</f>
        <v>-375</v>
      </c>
      <c r="Q39" s="4">
        <f>-Assumptions!$I$88/Assumptions!$I$89*Q38*Q32</f>
        <v>-375</v>
      </c>
      <c r="R39" s="4">
        <f>-Assumptions!$I$88/Assumptions!$I$89*R38*R32</f>
        <v>-375</v>
      </c>
      <c r="S39" s="4">
        <f>-Assumptions!$I$88/Assumptions!$I$89*S38*S32</f>
        <v>-375</v>
      </c>
      <c r="T39" s="4">
        <f>-Assumptions!$I$88/Assumptions!$I$89*T38*T32</f>
        <v>-375</v>
      </c>
      <c r="U39" s="4">
        <f>-Assumptions!$I$88/Assumptions!$I$89*U38*U32</f>
        <v>-375</v>
      </c>
      <c r="V39" s="4">
        <f>-Assumptions!$I$88/Assumptions!$I$89*V38*V32</f>
        <v>-375</v>
      </c>
      <c r="W39" s="4">
        <f>-Assumptions!$I$88/Assumptions!$I$89*W38*W32</f>
        <v>-375</v>
      </c>
      <c r="X39" s="4">
        <f>-Assumptions!$I$88/Assumptions!$I$89*X38*X32</f>
        <v>-375</v>
      </c>
      <c r="Y39" s="4">
        <f>-Assumptions!$I$88/Assumptions!$I$89*Y38*Y32</f>
        <v>-375</v>
      </c>
      <c r="Z39" s="4">
        <f>-Assumptions!$I$88/Assumptions!$I$89*Z38*Z32</f>
        <v>-386.25</v>
      </c>
      <c r="AA39" s="4">
        <f>-Assumptions!$I$88/Assumptions!$I$89*AA38*AA32</f>
        <v>-386.25</v>
      </c>
      <c r="AB39" s="4">
        <f>-Assumptions!$I$88/Assumptions!$I$89*AB38*AB32</f>
        <v>-386.25</v>
      </c>
      <c r="AC39" s="4">
        <f>-Assumptions!$I$88/Assumptions!$I$89*AC38*AC32</f>
        <v>-386.25</v>
      </c>
      <c r="AD39" s="4">
        <f>-Assumptions!$I$88/Assumptions!$I$89*AD38*AD32</f>
        <v>-386.25</v>
      </c>
      <c r="AE39" s="4">
        <f>-Assumptions!$I$88/Assumptions!$I$89*AE38*AE32</f>
        <v>-386.25</v>
      </c>
      <c r="AF39" s="4">
        <f>-Assumptions!$I$88/Assumptions!$I$89*AF38*AF32</f>
        <v>-386.25</v>
      </c>
      <c r="AG39" s="4">
        <f>-Assumptions!$I$88/Assumptions!$I$89*AG38*AG32</f>
        <v>-386.25</v>
      </c>
      <c r="AH39" s="4">
        <f>-Assumptions!$I$88/Assumptions!$I$89*AH38*AH32</f>
        <v>-386.25</v>
      </c>
      <c r="AI39" s="4">
        <f>-Assumptions!$I$88/Assumptions!$I$89*AI38*AI32</f>
        <v>-386.25</v>
      </c>
      <c r="AJ39" s="4">
        <f>-Assumptions!$I$88/Assumptions!$I$89*AJ38*AJ32</f>
        <v>-386.25</v>
      </c>
      <c r="AK39" s="4">
        <f>-Assumptions!$I$88/Assumptions!$I$89*AK38*AK32</f>
        <v>-386.25</v>
      </c>
      <c r="AL39" s="4">
        <f>-Assumptions!$I$88/Assumptions!$I$89*AL38*AL32</f>
        <v>-397.83749999999998</v>
      </c>
      <c r="AM39" s="4">
        <f>-Assumptions!$I$88/Assumptions!$I$89*AM38*AM32</f>
        <v>-397.83749999999998</v>
      </c>
      <c r="AN39" s="4">
        <f>-Assumptions!$I$88/Assumptions!$I$89*AN38*AN32</f>
        <v>-397.83749999999998</v>
      </c>
      <c r="AO39" s="4">
        <f>-Assumptions!$I$88/Assumptions!$I$89*AO38*AO32</f>
        <v>-397.83749999999998</v>
      </c>
      <c r="AP39" s="4">
        <f>-Assumptions!$I$88/Assumptions!$I$89*AP38*AP32</f>
        <v>-397.83749999999998</v>
      </c>
      <c r="AQ39" s="4">
        <f>-Assumptions!$I$88/Assumptions!$I$89*AQ38*AQ32</f>
        <v>-397.83749999999998</v>
      </c>
      <c r="AR39" s="4">
        <f>-Assumptions!$I$88/Assumptions!$I$89*AR38*AR32</f>
        <v>-397.83749999999998</v>
      </c>
      <c r="AS39" s="4">
        <f>-Assumptions!$I$88/Assumptions!$I$89*AS38*AS32</f>
        <v>-397.83749999999998</v>
      </c>
      <c r="AT39" s="4">
        <f>-Assumptions!$I$88/Assumptions!$I$89*AT38*AT32</f>
        <v>-397.83749999999998</v>
      </c>
      <c r="AU39" s="4">
        <f>-Assumptions!$I$88/Assumptions!$I$89*AU38*AU32</f>
        <v>-397.83749999999998</v>
      </c>
      <c r="AV39" s="4">
        <f>-Assumptions!$I$88/Assumptions!$I$89*AV38*AV32</f>
        <v>-397.83749999999998</v>
      </c>
      <c r="AW39" s="4">
        <f>-Assumptions!$I$88/Assumptions!$I$89*AW38*AW32</f>
        <v>-397.83749999999998</v>
      </c>
      <c r="AX39" s="4">
        <f>-Assumptions!$I$88/Assumptions!$I$89*AX38*AX32</f>
        <v>-409.77262500000001</v>
      </c>
      <c r="AY39" s="4">
        <f>-Assumptions!$I$88/Assumptions!$I$89*AY38*AY32</f>
        <v>-409.77262500000001</v>
      </c>
      <c r="AZ39" s="4">
        <f>-Assumptions!$I$88/Assumptions!$I$89*AZ38*AZ32</f>
        <v>-409.77262500000001</v>
      </c>
      <c r="BA39" s="4">
        <f>-Assumptions!$I$88/Assumptions!$I$89*BA38*BA32</f>
        <v>-409.77262500000001</v>
      </c>
      <c r="BB39" s="4">
        <f>-Assumptions!$I$88/Assumptions!$I$89*BB38*BB32</f>
        <v>-409.77262500000001</v>
      </c>
      <c r="BC39" s="4">
        <f>-Assumptions!$I$88/Assumptions!$I$89*BC38*BC32</f>
        <v>-409.77262500000001</v>
      </c>
      <c r="BD39" s="4">
        <f>-Assumptions!$I$88/Assumptions!$I$89*BD38*BD32</f>
        <v>-409.77262500000001</v>
      </c>
      <c r="BE39" s="4">
        <f>-Assumptions!$I$88/Assumptions!$I$89*BE38*BE32</f>
        <v>-409.77262500000001</v>
      </c>
      <c r="BF39" s="4">
        <f>-Assumptions!$I$88/Assumptions!$I$89*BF38*BF32</f>
        <v>-409.77262500000001</v>
      </c>
      <c r="BG39" s="4">
        <f>-Assumptions!$I$88/Assumptions!$I$89*BG38*BG32</f>
        <v>-409.77262500000001</v>
      </c>
      <c r="BH39" s="4">
        <f>-Assumptions!$I$88/Assumptions!$I$89*BH38*BH32</f>
        <v>-409.77262500000001</v>
      </c>
      <c r="BI39" s="4">
        <f>-Assumptions!$I$88/Assumptions!$I$89*BI38*BI32</f>
        <v>-409.77262500000001</v>
      </c>
      <c r="BJ39" s="4">
        <f>-Assumptions!$I$88/Assumptions!$I$89*BJ38*BJ32</f>
        <v>-422.06580375000004</v>
      </c>
      <c r="BK39" s="4">
        <f>-Assumptions!$I$88/Assumptions!$I$89*BK38*BK32</f>
        <v>-422.06580375000004</v>
      </c>
      <c r="BL39" s="4">
        <f>-Assumptions!$I$88/Assumptions!$I$89*BL38*BL32</f>
        <v>-422.06580375000004</v>
      </c>
      <c r="BM39" s="4">
        <f>-Assumptions!$I$88/Assumptions!$I$89*BM38*BM32</f>
        <v>-422.06580375000004</v>
      </c>
      <c r="BN39" s="4">
        <f>-Assumptions!$I$88/Assumptions!$I$89*BN38*BN32</f>
        <v>-422.06580375000004</v>
      </c>
      <c r="BO39" s="4">
        <f>-Assumptions!$I$88/Assumptions!$I$89*BO38*BO32</f>
        <v>-422.06580375000004</v>
      </c>
      <c r="BP39" s="4">
        <f>-Assumptions!$I$88/Assumptions!$I$89*BP38*BP32</f>
        <v>-422.06580375000004</v>
      </c>
      <c r="BQ39" s="4">
        <f>-Assumptions!$I$88/Assumptions!$I$89*BQ38*BQ32</f>
        <v>-422.06580375000004</v>
      </c>
      <c r="BR39" s="4">
        <f>-Assumptions!$I$88/Assumptions!$I$89*BR38*BR32</f>
        <v>-422.06580375000004</v>
      </c>
      <c r="BS39" s="4">
        <f>-Assumptions!$I$88/Assumptions!$I$89*BS38*BS32</f>
        <v>-422.06580375000004</v>
      </c>
      <c r="BT39" s="4">
        <f>-Assumptions!$I$88/Assumptions!$I$89*BT38*BT32</f>
        <v>-422.06580375000004</v>
      </c>
      <c r="BU39" s="4">
        <f>-Assumptions!$I$88/Assumptions!$I$89*BU38*BU32</f>
        <v>-422.06580375000004</v>
      </c>
      <c r="BV39" s="4">
        <f>-Assumptions!$I$88/Assumptions!$I$89*BV38*BV32</f>
        <v>-434.72777786250003</v>
      </c>
      <c r="BW39" s="4">
        <f>-Assumptions!$I$88/Assumptions!$I$89*BW38*BW32</f>
        <v>-434.72777786250003</v>
      </c>
      <c r="BX39" s="4">
        <f>-Assumptions!$I$88/Assumptions!$I$89*BX38*BX32</f>
        <v>-434.72777786250003</v>
      </c>
      <c r="BY39" s="4">
        <f>-Assumptions!$I$88/Assumptions!$I$89*BY38*BY32</f>
        <v>-434.72777786250003</v>
      </c>
      <c r="BZ39" s="4">
        <f>-Assumptions!$I$88/Assumptions!$I$89*BZ38*BZ32</f>
        <v>-434.72777786250003</v>
      </c>
      <c r="CA39" s="4">
        <f>-Assumptions!$I$88/Assumptions!$I$89*CA38*CA32</f>
        <v>-434.72777786250003</v>
      </c>
      <c r="CB39" s="4">
        <f>-Assumptions!$I$88/Assumptions!$I$89*CB38*CB32</f>
        <v>0</v>
      </c>
      <c r="CC39" s="4">
        <f>-Assumptions!$I$88/Assumptions!$I$89*CC38*CC32</f>
        <v>0</v>
      </c>
      <c r="CD39" s="4">
        <f>-Assumptions!$I$88/Assumptions!$I$89*CD38*CD32</f>
        <v>0</v>
      </c>
      <c r="CE39" s="4">
        <f>-Assumptions!$I$88/Assumptions!$I$89*CE38*CE32</f>
        <v>0</v>
      </c>
      <c r="CF39" s="4">
        <f>-Assumptions!$I$88/Assumptions!$I$89*CF38*CF32</f>
        <v>0</v>
      </c>
      <c r="CG39" s="4">
        <f>-Assumptions!$I$88/Assumptions!$I$89*CG38*CG32</f>
        <v>0</v>
      </c>
      <c r="CH39" s="4">
        <f>-Assumptions!$I$88/Assumptions!$I$89*CH38*CH32</f>
        <v>0</v>
      </c>
      <c r="CI39" s="4">
        <f>-Assumptions!$I$88/Assumptions!$I$89*CI38*CI32</f>
        <v>0</v>
      </c>
      <c r="CJ39" s="4">
        <f>-Assumptions!$I$88/Assumptions!$I$89*CJ38*CJ32</f>
        <v>0</v>
      </c>
      <c r="CK39" s="4">
        <f>-Assumptions!$I$88/Assumptions!$I$89*CK38*CK32</f>
        <v>0</v>
      </c>
      <c r="CL39" s="4">
        <f>-Assumptions!$I$88/Assumptions!$I$89*CL38*CL32</f>
        <v>0</v>
      </c>
      <c r="CM39" s="4">
        <f>-Assumptions!$I$88/Assumptions!$I$89*CM38*CM32</f>
        <v>0</v>
      </c>
      <c r="CN39" s="4">
        <f>-Assumptions!$I$88/Assumptions!$I$89*CN38*CN32</f>
        <v>0</v>
      </c>
      <c r="CO39" s="4">
        <f>-Assumptions!$I$88/Assumptions!$I$89*CO38*CO32</f>
        <v>0</v>
      </c>
    </row>
    <row r="40" spans="1:93" x14ac:dyDescent="0.2">
      <c r="A40" s="4"/>
      <c r="B40" s="4"/>
      <c r="C40" s="32"/>
      <c r="D40" s="4"/>
      <c r="E40" s="4"/>
      <c r="F40" s="4"/>
      <c r="G40" s="4"/>
      <c r="H40" s="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</row>
    <row r="41" spans="1:93" x14ac:dyDescent="0.2">
      <c r="A41" s="4"/>
      <c r="B41" s="4"/>
      <c r="C41" s="32"/>
      <c r="D41" s="4" t="s">
        <v>76</v>
      </c>
      <c r="E41" s="4"/>
      <c r="F41" s="4"/>
      <c r="G41" s="4"/>
      <c r="H41" s="5" t="s">
        <v>5</v>
      </c>
      <c r="I41" s="4"/>
      <c r="J41" s="4"/>
      <c r="K41" s="4"/>
      <c r="L41" s="4"/>
      <c r="M41" s="4"/>
      <c r="N41" s="4">
        <f>Assumptions!$I$41*N32*(1-O32)</f>
        <v>0</v>
      </c>
      <c r="O41" s="4">
        <f>Assumptions!$I$41*O32*(1-P32)</f>
        <v>0</v>
      </c>
      <c r="P41" s="4">
        <f>Assumptions!$I$41*P32*(1-Q32)</f>
        <v>0</v>
      </c>
      <c r="Q41" s="4">
        <f>Assumptions!$I$41*Q32*(1-R32)</f>
        <v>0</v>
      </c>
      <c r="R41" s="4">
        <f>Assumptions!$I$41*R32*(1-S32)</f>
        <v>0</v>
      </c>
      <c r="S41" s="4">
        <f>Assumptions!$I$41*S32*(1-T32)</f>
        <v>0</v>
      </c>
      <c r="T41" s="4">
        <f>Assumptions!$I$41*T32*(1-U32)</f>
        <v>0</v>
      </c>
      <c r="U41" s="4">
        <f>Assumptions!$I$41*U32*(1-V32)</f>
        <v>0</v>
      </c>
      <c r="V41" s="4">
        <f>Assumptions!$I$41*V32*(1-W32)</f>
        <v>0</v>
      </c>
      <c r="W41" s="4">
        <f>Assumptions!$I$41*W32*(1-X32)</f>
        <v>0</v>
      </c>
      <c r="X41" s="4">
        <f>Assumptions!$I$41*X32*(1-Y32)</f>
        <v>0</v>
      </c>
      <c r="Y41" s="4">
        <f>Assumptions!$I$41*Y32*(1-Z32)</f>
        <v>0</v>
      </c>
      <c r="Z41" s="4">
        <f>Assumptions!$I$41*Z32*(1-AA32)</f>
        <v>0</v>
      </c>
      <c r="AA41" s="4">
        <f>Assumptions!$I$41*AA32*(1-AB32)</f>
        <v>0</v>
      </c>
      <c r="AB41" s="4">
        <f>Assumptions!$I$41*AB32*(1-AC32)</f>
        <v>0</v>
      </c>
      <c r="AC41" s="4">
        <f>Assumptions!$I$41*AC32*(1-AD32)</f>
        <v>0</v>
      </c>
      <c r="AD41" s="4">
        <f>Assumptions!$I$41*AD32*(1-AE32)</f>
        <v>0</v>
      </c>
      <c r="AE41" s="4">
        <f>Assumptions!$I$41*AE32*(1-AF32)</f>
        <v>0</v>
      </c>
      <c r="AF41" s="4">
        <f>Assumptions!$I$41*AF32*(1-AG32)</f>
        <v>0</v>
      </c>
      <c r="AG41" s="4">
        <f>Assumptions!$I$41*AG32*(1-AH32)</f>
        <v>0</v>
      </c>
      <c r="AH41" s="4">
        <f>Assumptions!$I$41*AH32*(1-AI32)</f>
        <v>0</v>
      </c>
      <c r="AI41" s="4">
        <f>Assumptions!$I$41*AI32*(1-AJ32)</f>
        <v>0</v>
      </c>
      <c r="AJ41" s="4">
        <f>Assumptions!$I$41*AJ32*(1-AK32)</f>
        <v>0</v>
      </c>
      <c r="AK41" s="4">
        <f>Assumptions!$I$41*AK32*(1-AL32)</f>
        <v>0</v>
      </c>
      <c r="AL41" s="4">
        <f>Assumptions!$I$41*AL32*(1-AM32)</f>
        <v>0</v>
      </c>
      <c r="AM41" s="4">
        <f>Assumptions!$I$41*AM32*(1-AN32)</f>
        <v>0</v>
      </c>
      <c r="AN41" s="4">
        <f>Assumptions!$I$41*AN32*(1-AO32)</f>
        <v>0</v>
      </c>
      <c r="AO41" s="4">
        <f>Assumptions!$I$41*AO32*(1-AP32)</f>
        <v>0</v>
      </c>
      <c r="AP41" s="4">
        <f>Assumptions!$I$41*AP32*(1-AQ32)</f>
        <v>0</v>
      </c>
      <c r="AQ41" s="4">
        <f>Assumptions!$I$41*AQ32*(1-AR32)</f>
        <v>0</v>
      </c>
      <c r="AR41" s="4">
        <f>Assumptions!$I$41*AR32*(1-AS32)</f>
        <v>0</v>
      </c>
      <c r="AS41" s="4">
        <f>Assumptions!$I$41*AS32*(1-AT32)</f>
        <v>0</v>
      </c>
      <c r="AT41" s="4">
        <f>Assumptions!$I$41*AT32*(1-AU32)</f>
        <v>0</v>
      </c>
      <c r="AU41" s="4">
        <f>Assumptions!$I$41*AU32*(1-AV32)</f>
        <v>0</v>
      </c>
      <c r="AV41" s="4">
        <f>Assumptions!$I$41*AV32*(1-AW32)</f>
        <v>0</v>
      </c>
      <c r="AW41" s="4">
        <f>Assumptions!$I$41*AW32*(1-AX32)</f>
        <v>0</v>
      </c>
      <c r="AX41" s="4">
        <f>Assumptions!$I$41*AX32*(1-AY32)</f>
        <v>0</v>
      </c>
      <c r="AY41" s="4">
        <f>Assumptions!$I$41*AY32*(1-AZ32)</f>
        <v>0</v>
      </c>
      <c r="AZ41" s="4">
        <f>Assumptions!$I$41*AZ32*(1-BA32)</f>
        <v>0</v>
      </c>
      <c r="BA41" s="4">
        <f>Assumptions!$I$41*BA32*(1-BB32)</f>
        <v>0</v>
      </c>
      <c r="BB41" s="4">
        <f>Assumptions!$I$41*BB32*(1-BC32)</f>
        <v>0</v>
      </c>
      <c r="BC41" s="4">
        <f>Assumptions!$I$41*BC32*(1-BD32)</f>
        <v>0</v>
      </c>
      <c r="BD41" s="4">
        <f>Assumptions!$I$41*BD32*(1-BE32)</f>
        <v>0</v>
      </c>
      <c r="BE41" s="4">
        <f>Assumptions!$I$41*BE32*(1-BF32)</f>
        <v>0</v>
      </c>
      <c r="BF41" s="4">
        <f>Assumptions!$I$41*BF32*(1-BG32)</f>
        <v>0</v>
      </c>
      <c r="BG41" s="4">
        <f>Assumptions!$I$41*BG32*(1-BH32)</f>
        <v>0</v>
      </c>
      <c r="BH41" s="4">
        <f>Assumptions!$I$41*BH32*(1-BI32)</f>
        <v>0</v>
      </c>
      <c r="BI41" s="4">
        <f>Assumptions!$I$41*BI32*(1-BJ32)</f>
        <v>0</v>
      </c>
      <c r="BJ41" s="4">
        <f>Assumptions!$I$41*BJ32*(1-BK32)</f>
        <v>0</v>
      </c>
      <c r="BK41" s="4">
        <f>Assumptions!$I$41*BK32*(1-BL32)</f>
        <v>0</v>
      </c>
      <c r="BL41" s="4">
        <f>Assumptions!$I$41*BL32*(1-BM32)</f>
        <v>0</v>
      </c>
      <c r="BM41" s="4">
        <f>Assumptions!$I$41*BM32*(1-BN32)</f>
        <v>0</v>
      </c>
      <c r="BN41" s="4">
        <f>Assumptions!$I$41*BN32*(1-BO32)</f>
        <v>0</v>
      </c>
      <c r="BO41" s="4">
        <f>Assumptions!$I$41*BO32*(1-BP32)</f>
        <v>0</v>
      </c>
      <c r="BP41" s="4">
        <f>Assumptions!$I$41*BP32*(1-BQ32)</f>
        <v>0</v>
      </c>
      <c r="BQ41" s="4">
        <f>Assumptions!$I$41*BQ32*(1-BR32)</f>
        <v>0</v>
      </c>
      <c r="BR41" s="4">
        <f>Assumptions!$I$41*BR32*(1-BS32)</f>
        <v>0</v>
      </c>
      <c r="BS41" s="4">
        <f>Assumptions!$I$41*BS32*(1-BT32)</f>
        <v>0</v>
      </c>
      <c r="BT41" s="4">
        <f>Assumptions!$I$41*BT32*(1-BU32)</f>
        <v>0</v>
      </c>
      <c r="BU41" s="4">
        <f>Assumptions!$I$41*BU32*(1-BV32)</f>
        <v>0</v>
      </c>
      <c r="BV41" s="4">
        <f>Assumptions!$I$41*BV32*(1-BW32)</f>
        <v>0</v>
      </c>
      <c r="BW41" s="4">
        <f>Assumptions!$I$41*BW32*(1-BX32)</f>
        <v>0</v>
      </c>
      <c r="BX41" s="4">
        <f>Assumptions!$I$41*BX32*(1-BY32)</f>
        <v>0</v>
      </c>
      <c r="BY41" s="4">
        <f>Assumptions!$I$41*BY32*(1-BZ32)</f>
        <v>0</v>
      </c>
      <c r="BZ41" s="4">
        <f>Assumptions!$I$41*BZ32*(1-CA32)</f>
        <v>0</v>
      </c>
      <c r="CA41" s="4">
        <f>Assumptions!$I$41*CA32*(1-CB32)</f>
        <v>575000</v>
      </c>
      <c r="CB41" s="4">
        <f>Assumptions!$I$41*CB32*(1-CC32)</f>
        <v>0</v>
      </c>
      <c r="CC41" s="4">
        <f>Assumptions!$I$41*CC32*(1-CD32)</f>
        <v>0</v>
      </c>
      <c r="CD41" s="4">
        <f>Assumptions!$I$41*CD32*(1-CE32)</f>
        <v>0</v>
      </c>
      <c r="CE41" s="4">
        <f>Assumptions!$I$41*CE32*(1-CF32)</f>
        <v>0</v>
      </c>
      <c r="CF41" s="4">
        <f>Assumptions!$I$41*CF32*(1-CG32)</f>
        <v>0</v>
      </c>
      <c r="CG41" s="4">
        <f>Assumptions!$I$41*CG32*(1-CH32)</f>
        <v>0</v>
      </c>
      <c r="CH41" s="4">
        <f>Assumptions!$I$41*CH32*(1-CI32)</f>
        <v>0</v>
      </c>
      <c r="CI41" s="4">
        <f>Assumptions!$I$41*CI32*(1-CJ32)</f>
        <v>0</v>
      </c>
      <c r="CJ41" s="4">
        <f>Assumptions!$I$41*CJ32*(1-CK32)</f>
        <v>0</v>
      </c>
      <c r="CK41" s="4">
        <f>Assumptions!$I$41*CK32*(1-CL32)</f>
        <v>0</v>
      </c>
      <c r="CL41" s="4">
        <f>Assumptions!$I$41*CL32*(1-CM32)</f>
        <v>0</v>
      </c>
      <c r="CM41" s="4">
        <f>Assumptions!$I$41*CM32*(1-CN32)</f>
        <v>0</v>
      </c>
      <c r="CN41" s="4">
        <f>Assumptions!$I$41*CN32*(1-CO32)</f>
        <v>0</v>
      </c>
      <c r="CO41" s="4">
        <f>Assumptions!$I$41*CO32*(1-CP32)</f>
        <v>0</v>
      </c>
    </row>
    <row r="42" spans="1:93" x14ac:dyDescent="0.2">
      <c r="A42" s="4"/>
      <c r="B42" s="4"/>
      <c r="C42" s="32"/>
      <c r="D42" s="4"/>
      <c r="E42" s="4"/>
      <c r="F42" s="4"/>
      <c r="G42" s="4"/>
      <c r="H42" s="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</row>
    <row r="43" spans="1:93" x14ac:dyDescent="0.2">
      <c r="A43" s="4"/>
      <c r="B43" s="4"/>
      <c r="C43" s="32"/>
      <c r="D43" s="4" t="s">
        <v>75</v>
      </c>
      <c r="E43" s="4"/>
      <c r="F43" s="4"/>
      <c r="G43" s="4"/>
      <c r="H43" s="5" t="s">
        <v>5</v>
      </c>
      <c r="I43" s="4"/>
      <c r="J43" s="4"/>
      <c r="K43" s="4"/>
      <c r="L43" s="4"/>
      <c r="M43" s="18">
        <f>-Assumptions!$I$17</f>
        <v>-550000</v>
      </c>
      <c r="N43" s="4">
        <f>N36+N39+N41</f>
        <v>-375</v>
      </c>
      <c r="O43" s="4">
        <f t="shared" ref="O43:BZ43" si="4">O36+O39+O41</f>
        <v>-375</v>
      </c>
      <c r="P43" s="4">
        <f t="shared" si="4"/>
        <v>14625</v>
      </c>
      <c r="Q43" s="4">
        <f t="shared" si="4"/>
        <v>-375</v>
      </c>
      <c r="R43" s="4">
        <f t="shared" si="4"/>
        <v>-375</v>
      </c>
      <c r="S43" s="4">
        <f t="shared" si="4"/>
        <v>14625</v>
      </c>
      <c r="T43" s="4">
        <f t="shared" si="4"/>
        <v>-375</v>
      </c>
      <c r="U43" s="4">
        <f t="shared" si="4"/>
        <v>-375</v>
      </c>
      <c r="V43" s="4">
        <f t="shared" si="4"/>
        <v>14625</v>
      </c>
      <c r="W43" s="4">
        <f t="shared" si="4"/>
        <v>-375</v>
      </c>
      <c r="X43" s="4">
        <f t="shared" si="4"/>
        <v>-375</v>
      </c>
      <c r="Y43" s="4">
        <f t="shared" si="4"/>
        <v>14625</v>
      </c>
      <c r="Z43" s="4">
        <f t="shared" si="4"/>
        <v>-386.25</v>
      </c>
      <c r="AA43" s="4">
        <f t="shared" si="4"/>
        <v>-386.25</v>
      </c>
      <c r="AB43" s="4">
        <f t="shared" si="4"/>
        <v>15063.75</v>
      </c>
      <c r="AC43" s="4">
        <f t="shared" si="4"/>
        <v>-386.25</v>
      </c>
      <c r="AD43" s="4">
        <f t="shared" si="4"/>
        <v>-386.25</v>
      </c>
      <c r="AE43" s="4">
        <f t="shared" si="4"/>
        <v>15063.75</v>
      </c>
      <c r="AF43" s="4">
        <f t="shared" si="4"/>
        <v>-386.25</v>
      </c>
      <c r="AG43" s="4">
        <f t="shared" si="4"/>
        <v>-386.25</v>
      </c>
      <c r="AH43" s="4">
        <f t="shared" si="4"/>
        <v>15063.75</v>
      </c>
      <c r="AI43" s="4">
        <f t="shared" si="4"/>
        <v>-386.25</v>
      </c>
      <c r="AJ43" s="4">
        <f t="shared" si="4"/>
        <v>-386.25</v>
      </c>
      <c r="AK43" s="4">
        <f t="shared" si="4"/>
        <v>15063.75</v>
      </c>
      <c r="AL43" s="4">
        <f t="shared" si="4"/>
        <v>-397.83749999999998</v>
      </c>
      <c r="AM43" s="4">
        <f t="shared" si="4"/>
        <v>-397.83749999999998</v>
      </c>
      <c r="AN43" s="4">
        <f t="shared" si="4"/>
        <v>15515.6625</v>
      </c>
      <c r="AO43" s="4">
        <f t="shared" si="4"/>
        <v>-397.83749999999998</v>
      </c>
      <c r="AP43" s="4">
        <f t="shared" si="4"/>
        <v>-397.83749999999998</v>
      </c>
      <c r="AQ43" s="4">
        <f t="shared" si="4"/>
        <v>15515.6625</v>
      </c>
      <c r="AR43" s="4">
        <f t="shared" si="4"/>
        <v>-397.83749999999998</v>
      </c>
      <c r="AS43" s="4">
        <f t="shared" si="4"/>
        <v>-397.83749999999998</v>
      </c>
      <c r="AT43" s="4">
        <f t="shared" si="4"/>
        <v>15515.6625</v>
      </c>
      <c r="AU43" s="4">
        <f t="shared" si="4"/>
        <v>-397.83749999999998</v>
      </c>
      <c r="AV43" s="4">
        <f t="shared" si="4"/>
        <v>-397.83749999999998</v>
      </c>
      <c r="AW43" s="4">
        <f t="shared" si="4"/>
        <v>15515.6625</v>
      </c>
      <c r="AX43" s="4">
        <f t="shared" si="4"/>
        <v>-409.77262500000001</v>
      </c>
      <c r="AY43" s="4">
        <f t="shared" si="4"/>
        <v>-409.77262500000001</v>
      </c>
      <c r="AZ43" s="4">
        <f t="shared" si="4"/>
        <v>15981.132374999999</v>
      </c>
      <c r="BA43" s="4">
        <f t="shared" si="4"/>
        <v>-409.77262500000001</v>
      </c>
      <c r="BB43" s="4">
        <f t="shared" si="4"/>
        <v>-409.77262500000001</v>
      </c>
      <c r="BC43" s="4">
        <f t="shared" si="4"/>
        <v>15981.132374999999</v>
      </c>
      <c r="BD43" s="4">
        <f t="shared" si="4"/>
        <v>-409.77262500000001</v>
      </c>
      <c r="BE43" s="4">
        <f t="shared" si="4"/>
        <v>-409.77262500000001</v>
      </c>
      <c r="BF43" s="4">
        <f t="shared" si="4"/>
        <v>15981.132374999999</v>
      </c>
      <c r="BG43" s="4">
        <f t="shared" si="4"/>
        <v>-409.77262500000001</v>
      </c>
      <c r="BH43" s="4">
        <f t="shared" si="4"/>
        <v>-409.77262500000001</v>
      </c>
      <c r="BI43" s="4">
        <f t="shared" si="4"/>
        <v>15981.132374999999</v>
      </c>
      <c r="BJ43" s="4">
        <f t="shared" si="4"/>
        <v>-422.06580375000004</v>
      </c>
      <c r="BK43" s="4">
        <f t="shared" si="4"/>
        <v>-422.06580375000004</v>
      </c>
      <c r="BL43" s="4">
        <f t="shared" si="4"/>
        <v>16460.566346250002</v>
      </c>
      <c r="BM43" s="4">
        <f t="shared" si="4"/>
        <v>-422.06580375000004</v>
      </c>
      <c r="BN43" s="4">
        <f t="shared" si="4"/>
        <v>-422.06580375000004</v>
      </c>
      <c r="BO43" s="4">
        <f t="shared" si="4"/>
        <v>16460.566346250002</v>
      </c>
      <c r="BP43" s="4">
        <f t="shared" si="4"/>
        <v>-422.06580375000004</v>
      </c>
      <c r="BQ43" s="4">
        <f t="shared" si="4"/>
        <v>-422.06580375000004</v>
      </c>
      <c r="BR43" s="4">
        <f t="shared" si="4"/>
        <v>16460.566346250002</v>
      </c>
      <c r="BS43" s="4">
        <f t="shared" si="4"/>
        <v>-422.06580375000004</v>
      </c>
      <c r="BT43" s="4">
        <f t="shared" si="4"/>
        <v>-422.06580375000004</v>
      </c>
      <c r="BU43" s="4">
        <f t="shared" si="4"/>
        <v>16460.566346250002</v>
      </c>
      <c r="BV43" s="4">
        <f t="shared" si="4"/>
        <v>-434.72777786250003</v>
      </c>
      <c r="BW43" s="4">
        <f t="shared" si="4"/>
        <v>-434.72777786250003</v>
      </c>
      <c r="BX43" s="4">
        <f t="shared" si="4"/>
        <v>16954.3833366375</v>
      </c>
      <c r="BY43" s="4">
        <f t="shared" si="4"/>
        <v>-434.72777786250003</v>
      </c>
      <c r="BZ43" s="4">
        <f t="shared" si="4"/>
        <v>-434.72777786250003</v>
      </c>
      <c r="CA43" s="4">
        <f t="shared" ref="CA43:CO43" si="5">CA36+CA39+CA41</f>
        <v>591954.38333663752</v>
      </c>
      <c r="CB43" s="4">
        <f t="shared" si="5"/>
        <v>0</v>
      </c>
      <c r="CC43" s="4">
        <f t="shared" si="5"/>
        <v>0</v>
      </c>
      <c r="CD43" s="4">
        <f t="shared" si="5"/>
        <v>0</v>
      </c>
      <c r="CE43" s="4">
        <f t="shared" si="5"/>
        <v>0</v>
      </c>
      <c r="CF43" s="4">
        <f t="shared" si="5"/>
        <v>0</v>
      </c>
      <c r="CG43" s="4">
        <f t="shared" si="5"/>
        <v>0</v>
      </c>
      <c r="CH43" s="4">
        <f t="shared" si="5"/>
        <v>0</v>
      </c>
      <c r="CI43" s="4">
        <f t="shared" si="5"/>
        <v>0</v>
      </c>
      <c r="CJ43" s="4">
        <f t="shared" si="5"/>
        <v>0</v>
      </c>
      <c r="CK43" s="4">
        <f t="shared" si="5"/>
        <v>0</v>
      </c>
      <c r="CL43" s="4">
        <f t="shared" si="5"/>
        <v>0</v>
      </c>
      <c r="CM43" s="4">
        <f t="shared" si="5"/>
        <v>0</v>
      </c>
      <c r="CN43" s="4">
        <f t="shared" si="5"/>
        <v>0</v>
      </c>
      <c r="CO43" s="4">
        <f t="shared" si="5"/>
        <v>0</v>
      </c>
    </row>
    <row r="44" spans="1:93" x14ac:dyDescent="0.2">
      <c r="A44" s="4"/>
      <c r="B44" s="4"/>
      <c r="C44" s="32"/>
      <c r="D44" s="4"/>
      <c r="E44" s="4"/>
      <c r="F44" s="4"/>
      <c r="G44" s="4"/>
      <c r="H44" s="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</row>
    <row r="45" spans="1:93" x14ac:dyDescent="0.2">
      <c r="A45" s="4"/>
      <c r="B45" s="4"/>
      <c r="C45" s="32"/>
      <c r="D45" s="4" t="s">
        <v>77</v>
      </c>
      <c r="E45" s="4"/>
      <c r="F45" s="4"/>
      <c r="G45" s="4"/>
      <c r="H45" s="5" t="s">
        <v>5</v>
      </c>
      <c r="I45" s="4"/>
      <c r="J45" s="4"/>
      <c r="K45" s="4"/>
      <c r="L45" s="4"/>
      <c r="M45" s="4">
        <f>XNPV(Assumptions!$I$119,M43:CO43,$M$7:$CO$7)</f>
        <v>88899.26930784859</v>
      </c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</row>
    <row r="46" spans="1:93" x14ac:dyDescent="0.2">
      <c r="A46" s="4"/>
      <c r="B46" s="4"/>
      <c r="C46" s="32"/>
      <c r="D46" s="4"/>
      <c r="E46" s="4"/>
      <c r="F46" s="4"/>
      <c r="G46" s="4"/>
      <c r="H46" s="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</row>
    <row r="47" spans="1:93" x14ac:dyDescent="0.2">
      <c r="A47" s="4"/>
      <c r="B47" s="4"/>
      <c r="C47" s="32" t="s">
        <v>47</v>
      </c>
      <c r="D47" s="4"/>
      <c r="E47" s="4"/>
      <c r="F47" s="4"/>
      <c r="G47" s="4"/>
      <c r="H47" s="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</row>
    <row r="48" spans="1:93" x14ac:dyDescent="0.2">
      <c r="A48" s="4"/>
      <c r="B48" s="4"/>
      <c r="C48" s="32"/>
      <c r="D48" s="4" t="s">
        <v>72</v>
      </c>
      <c r="E48" s="4"/>
      <c r="F48" s="4"/>
      <c r="G48" s="4"/>
      <c r="H48" s="5" t="s">
        <v>74</v>
      </c>
      <c r="I48" s="4"/>
      <c r="J48" s="4"/>
      <c r="K48" s="4"/>
      <c r="L48" s="4"/>
      <c r="M48" s="4"/>
      <c r="N48" s="4">
        <f>--(N$15&lt;=Assumptions!$I$28)</f>
        <v>1</v>
      </c>
      <c r="O48" s="4">
        <f>--(O$15&lt;=Assumptions!$I$28)</f>
        <v>1</v>
      </c>
      <c r="P48" s="4">
        <f>--(P$15&lt;=Assumptions!$I$28)</f>
        <v>1</v>
      </c>
      <c r="Q48" s="4">
        <f>--(Q$15&lt;=Assumptions!$I$28)</f>
        <v>1</v>
      </c>
      <c r="R48" s="4">
        <f>--(R$15&lt;=Assumptions!$I$28)</f>
        <v>1</v>
      </c>
      <c r="S48" s="4">
        <f>--(S$15&lt;=Assumptions!$I$28)</f>
        <v>1</v>
      </c>
      <c r="T48" s="4">
        <f>--(T$15&lt;=Assumptions!$I$28)</f>
        <v>1</v>
      </c>
      <c r="U48" s="4">
        <f>--(U$15&lt;=Assumptions!$I$28)</f>
        <v>1</v>
      </c>
      <c r="V48" s="4">
        <f>--(V$15&lt;=Assumptions!$I$28)</f>
        <v>1</v>
      </c>
      <c r="W48" s="4">
        <f>--(W$15&lt;=Assumptions!$I$28)</f>
        <v>1</v>
      </c>
      <c r="X48" s="4">
        <f>--(X$15&lt;=Assumptions!$I$28)</f>
        <v>1</v>
      </c>
      <c r="Y48" s="4">
        <f>--(Y$15&lt;=Assumptions!$I$28)</f>
        <v>1</v>
      </c>
      <c r="Z48" s="4">
        <f>--(Z$15&lt;=Assumptions!$I$28)</f>
        <v>1</v>
      </c>
      <c r="AA48" s="4">
        <f>--(AA$15&lt;=Assumptions!$I$28)</f>
        <v>1</v>
      </c>
      <c r="AB48" s="4">
        <f>--(AB$15&lt;=Assumptions!$I$28)</f>
        <v>1</v>
      </c>
      <c r="AC48" s="4">
        <f>--(AC$15&lt;=Assumptions!$I$28)</f>
        <v>1</v>
      </c>
      <c r="AD48" s="4">
        <f>--(AD$15&lt;=Assumptions!$I$28)</f>
        <v>1</v>
      </c>
      <c r="AE48" s="4">
        <f>--(AE$15&lt;=Assumptions!$I$28)</f>
        <v>1</v>
      </c>
      <c r="AF48" s="4">
        <f>--(AF$15&lt;=Assumptions!$I$28)</f>
        <v>1</v>
      </c>
      <c r="AG48" s="4">
        <f>--(AG$15&lt;=Assumptions!$I$28)</f>
        <v>1</v>
      </c>
      <c r="AH48" s="4">
        <f>--(AH$15&lt;=Assumptions!$I$28)</f>
        <v>1</v>
      </c>
      <c r="AI48" s="4">
        <f>--(AI$15&lt;=Assumptions!$I$28)</f>
        <v>1</v>
      </c>
      <c r="AJ48" s="4">
        <f>--(AJ$15&lt;=Assumptions!$I$28)</f>
        <v>1</v>
      </c>
      <c r="AK48" s="4">
        <f>--(AK$15&lt;=Assumptions!$I$28)</f>
        <v>1</v>
      </c>
      <c r="AL48" s="4">
        <f>--(AL$15&lt;=Assumptions!$I$28)</f>
        <v>1</v>
      </c>
      <c r="AM48" s="4">
        <f>--(AM$15&lt;=Assumptions!$I$28)</f>
        <v>1</v>
      </c>
      <c r="AN48" s="4">
        <f>--(AN$15&lt;=Assumptions!$I$28)</f>
        <v>1</v>
      </c>
      <c r="AO48" s="4">
        <f>--(AO$15&lt;=Assumptions!$I$28)</f>
        <v>1</v>
      </c>
      <c r="AP48" s="4">
        <f>--(AP$15&lt;=Assumptions!$I$28)</f>
        <v>1</v>
      </c>
      <c r="AQ48" s="4">
        <f>--(AQ$15&lt;=Assumptions!$I$28)</f>
        <v>1</v>
      </c>
      <c r="AR48" s="4">
        <f>--(AR$15&lt;=Assumptions!$I$28)</f>
        <v>1</v>
      </c>
      <c r="AS48" s="4">
        <f>--(AS$15&lt;=Assumptions!$I$28)</f>
        <v>1</v>
      </c>
      <c r="AT48" s="4">
        <f>--(AT$15&lt;=Assumptions!$I$28)</f>
        <v>1</v>
      </c>
      <c r="AU48" s="4">
        <f>--(AU$15&lt;=Assumptions!$I$28)</f>
        <v>1</v>
      </c>
      <c r="AV48" s="4">
        <f>--(AV$15&lt;=Assumptions!$I$28)</f>
        <v>1</v>
      </c>
      <c r="AW48" s="4">
        <f>--(AW$15&lt;=Assumptions!$I$28)</f>
        <v>1</v>
      </c>
      <c r="AX48" s="4">
        <f>--(AX$15&lt;=Assumptions!$I$28)</f>
        <v>1</v>
      </c>
      <c r="AY48" s="4">
        <f>--(AY$15&lt;=Assumptions!$I$28)</f>
        <v>1</v>
      </c>
      <c r="AZ48" s="4">
        <f>--(AZ$15&lt;=Assumptions!$I$28)</f>
        <v>1</v>
      </c>
      <c r="BA48" s="4">
        <f>--(BA$15&lt;=Assumptions!$I$28)</f>
        <v>1</v>
      </c>
      <c r="BB48" s="4">
        <f>--(BB$15&lt;=Assumptions!$I$28)</f>
        <v>1</v>
      </c>
      <c r="BC48" s="4">
        <f>--(BC$15&lt;=Assumptions!$I$28)</f>
        <v>1</v>
      </c>
      <c r="BD48" s="4">
        <f>--(BD$15&lt;=Assumptions!$I$28)</f>
        <v>1</v>
      </c>
      <c r="BE48" s="4">
        <f>--(BE$15&lt;=Assumptions!$I$28)</f>
        <v>1</v>
      </c>
      <c r="BF48" s="4">
        <f>--(BF$15&lt;=Assumptions!$I$28)</f>
        <v>1</v>
      </c>
      <c r="BG48" s="4">
        <f>--(BG$15&lt;=Assumptions!$I$28)</f>
        <v>1</v>
      </c>
      <c r="BH48" s="4">
        <f>--(BH$15&lt;=Assumptions!$I$28)</f>
        <v>1</v>
      </c>
      <c r="BI48" s="4">
        <f>--(BI$15&lt;=Assumptions!$I$28)</f>
        <v>1</v>
      </c>
      <c r="BJ48" s="4">
        <f>--(BJ$15&lt;=Assumptions!$I$28)</f>
        <v>1</v>
      </c>
      <c r="BK48" s="4">
        <f>--(BK$15&lt;=Assumptions!$I$28)</f>
        <v>1</v>
      </c>
      <c r="BL48" s="4">
        <f>--(BL$15&lt;=Assumptions!$I$28)</f>
        <v>1</v>
      </c>
      <c r="BM48" s="4">
        <f>--(BM$15&lt;=Assumptions!$I$28)</f>
        <v>1</v>
      </c>
      <c r="BN48" s="4">
        <f>--(BN$15&lt;=Assumptions!$I$28)</f>
        <v>1</v>
      </c>
      <c r="BO48" s="4">
        <f>--(BO$15&lt;=Assumptions!$I$28)</f>
        <v>1</v>
      </c>
      <c r="BP48" s="4">
        <f>--(BP$15&lt;=Assumptions!$I$28)</f>
        <v>1</v>
      </c>
      <c r="BQ48" s="4">
        <f>--(BQ$15&lt;=Assumptions!$I$28)</f>
        <v>1</v>
      </c>
      <c r="BR48" s="4">
        <f>--(BR$15&lt;=Assumptions!$I$28)</f>
        <v>1</v>
      </c>
      <c r="BS48" s="4">
        <f>--(BS$15&lt;=Assumptions!$I$28)</f>
        <v>1</v>
      </c>
      <c r="BT48" s="4">
        <f>--(BT$15&lt;=Assumptions!$I$28)</f>
        <v>1</v>
      </c>
      <c r="BU48" s="4">
        <f>--(BU$15&lt;=Assumptions!$I$28)</f>
        <v>1</v>
      </c>
      <c r="BV48" s="4">
        <f>--(BV$15&lt;=Assumptions!$I$28)</f>
        <v>1</v>
      </c>
      <c r="BW48" s="4">
        <f>--(BW$15&lt;=Assumptions!$I$28)</f>
        <v>1</v>
      </c>
      <c r="BX48" s="4">
        <f>--(BX$15&lt;=Assumptions!$I$28)</f>
        <v>1</v>
      </c>
      <c r="BY48" s="4">
        <f>--(BY$15&lt;=Assumptions!$I$28)</f>
        <v>1</v>
      </c>
      <c r="BZ48" s="4">
        <f>--(BZ$15&lt;=Assumptions!$I$28)</f>
        <v>1</v>
      </c>
      <c r="CA48" s="4">
        <f>--(CA$15&lt;=Assumptions!$I$28)</f>
        <v>1</v>
      </c>
      <c r="CB48" s="4">
        <f>--(CB$15&lt;=Assumptions!$I$28)</f>
        <v>1</v>
      </c>
      <c r="CC48" s="4">
        <f>--(CC$15&lt;=Assumptions!$I$28)</f>
        <v>1</v>
      </c>
      <c r="CD48" s="4">
        <f>--(CD$15&lt;=Assumptions!$I$28)</f>
        <v>1</v>
      </c>
      <c r="CE48" s="4">
        <f>--(CE$15&lt;=Assumptions!$I$28)</f>
        <v>1</v>
      </c>
      <c r="CF48" s="4">
        <f>--(CF$15&lt;=Assumptions!$I$28)</f>
        <v>1</v>
      </c>
      <c r="CG48" s="4">
        <f>--(CG$15&lt;=Assumptions!$I$28)</f>
        <v>1</v>
      </c>
      <c r="CH48" s="4">
        <f>--(CH$15&lt;=Assumptions!$I$28)</f>
        <v>0</v>
      </c>
      <c r="CI48" s="4">
        <f>--(CI$15&lt;=Assumptions!$I$28)</f>
        <v>0</v>
      </c>
      <c r="CJ48" s="4">
        <f>--(CJ$15&lt;=Assumptions!$I$28)</f>
        <v>0</v>
      </c>
      <c r="CK48" s="4">
        <f>--(CK$15&lt;=Assumptions!$I$28)</f>
        <v>0</v>
      </c>
      <c r="CL48" s="4">
        <f>--(CL$15&lt;=Assumptions!$I$28)</f>
        <v>0</v>
      </c>
      <c r="CM48" s="4">
        <f>--(CM$15&lt;=Assumptions!$I$28)</f>
        <v>0</v>
      </c>
      <c r="CN48" s="4">
        <f>--(CN$15&lt;=Assumptions!$I$28)</f>
        <v>0</v>
      </c>
      <c r="CO48" s="4">
        <f>--(CO$15&lt;=Assumptions!$I$28)</f>
        <v>0</v>
      </c>
    </row>
    <row r="49" spans="1:93" x14ac:dyDescent="0.2">
      <c r="A49" s="4"/>
      <c r="B49" s="4"/>
      <c r="C49" s="32"/>
      <c r="D49" s="4"/>
      <c r="E49" s="4"/>
      <c r="F49" s="4"/>
      <c r="G49" s="4"/>
      <c r="H49" s="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</row>
    <row r="50" spans="1:93" x14ac:dyDescent="0.2">
      <c r="A50" s="4"/>
      <c r="B50" s="4"/>
      <c r="C50" s="32"/>
      <c r="D50" s="4" t="s">
        <v>68</v>
      </c>
      <c r="E50" s="4"/>
      <c r="F50" s="4"/>
      <c r="G50" s="4"/>
      <c r="H50" s="5" t="s">
        <v>44</v>
      </c>
      <c r="I50" s="4"/>
      <c r="J50" s="4"/>
      <c r="K50" s="4"/>
      <c r="L50" s="4"/>
      <c r="M50" s="4"/>
      <c r="N50" s="40">
        <v>1</v>
      </c>
      <c r="O50" s="23">
        <f>N50*(1+Assumptions!$I$68*O$14)</f>
        <v>1</v>
      </c>
      <c r="P50" s="23">
        <f>O50*(1+Assumptions!$I$68*P$14)</f>
        <v>1</v>
      </c>
      <c r="Q50" s="23">
        <f>P50*(1+Assumptions!$I$68*Q$14)</f>
        <v>1</v>
      </c>
      <c r="R50" s="23">
        <f>Q50*(1+Assumptions!$I$68*R$14)</f>
        <v>1</v>
      </c>
      <c r="S50" s="23">
        <f>R50*(1+Assumptions!$I$68*S$14)</f>
        <v>1</v>
      </c>
      <c r="T50" s="23">
        <f>S50*(1+Assumptions!$I$68*T$14)</f>
        <v>1</v>
      </c>
      <c r="U50" s="23">
        <f>T50*(1+Assumptions!$I$68*U$14)</f>
        <v>1</v>
      </c>
      <c r="V50" s="23">
        <f>U50*(1+Assumptions!$I$68*V$14)</f>
        <v>1</v>
      </c>
      <c r="W50" s="23">
        <f>V50*(1+Assumptions!$I$68*W$14)</f>
        <v>1</v>
      </c>
      <c r="X50" s="23">
        <f>W50*(1+Assumptions!$I$68*X$14)</f>
        <v>1</v>
      </c>
      <c r="Y50" s="23">
        <f>X50*(1+Assumptions!$I$68*Y$14)</f>
        <v>1</v>
      </c>
      <c r="Z50" s="23">
        <f>Y50*(1+Assumptions!$I$68*Z$14)</f>
        <v>1.02</v>
      </c>
      <c r="AA50" s="23">
        <f>Z50*(1+Assumptions!$I$68*AA$14)</f>
        <v>1.02</v>
      </c>
      <c r="AB50" s="23">
        <f>AA50*(1+Assumptions!$I$68*AB$14)</f>
        <v>1.02</v>
      </c>
      <c r="AC50" s="23">
        <f>AB50*(1+Assumptions!$I$68*AC$14)</f>
        <v>1.02</v>
      </c>
      <c r="AD50" s="23">
        <f>AC50*(1+Assumptions!$I$68*AD$14)</f>
        <v>1.02</v>
      </c>
      <c r="AE50" s="23">
        <f>AD50*(1+Assumptions!$I$68*AE$14)</f>
        <v>1.02</v>
      </c>
      <c r="AF50" s="23">
        <f>AE50*(1+Assumptions!$I$68*AF$14)</f>
        <v>1.02</v>
      </c>
      <c r="AG50" s="23">
        <f>AF50*(1+Assumptions!$I$68*AG$14)</f>
        <v>1.02</v>
      </c>
      <c r="AH50" s="23">
        <f>AG50*(1+Assumptions!$I$68*AH$14)</f>
        <v>1.02</v>
      </c>
      <c r="AI50" s="23">
        <f>AH50*(1+Assumptions!$I$68*AI$14)</f>
        <v>1.02</v>
      </c>
      <c r="AJ50" s="23">
        <f>AI50*(1+Assumptions!$I$68*AJ$14)</f>
        <v>1.02</v>
      </c>
      <c r="AK50" s="23">
        <f>AJ50*(1+Assumptions!$I$68*AK$14)</f>
        <v>1.02</v>
      </c>
      <c r="AL50" s="23">
        <f>AK50*(1+Assumptions!$I$68*AL$14)</f>
        <v>1.0404</v>
      </c>
      <c r="AM50" s="23">
        <f>AL50*(1+Assumptions!$I$68*AM$14)</f>
        <v>1.0404</v>
      </c>
      <c r="AN50" s="23">
        <f>AM50*(1+Assumptions!$I$68*AN$14)</f>
        <v>1.0404</v>
      </c>
      <c r="AO50" s="23">
        <f>AN50*(1+Assumptions!$I$68*AO$14)</f>
        <v>1.0404</v>
      </c>
      <c r="AP50" s="23">
        <f>AO50*(1+Assumptions!$I$68*AP$14)</f>
        <v>1.0404</v>
      </c>
      <c r="AQ50" s="23">
        <f>AP50*(1+Assumptions!$I$68*AQ$14)</f>
        <v>1.0404</v>
      </c>
      <c r="AR50" s="23">
        <f>AQ50*(1+Assumptions!$I$68*AR$14)</f>
        <v>1.0404</v>
      </c>
      <c r="AS50" s="23">
        <f>AR50*(1+Assumptions!$I$68*AS$14)</f>
        <v>1.0404</v>
      </c>
      <c r="AT50" s="23">
        <f>AS50*(1+Assumptions!$I$68*AT$14)</f>
        <v>1.0404</v>
      </c>
      <c r="AU50" s="23">
        <f>AT50*(1+Assumptions!$I$68*AU$14)</f>
        <v>1.0404</v>
      </c>
      <c r="AV50" s="23">
        <f>AU50*(1+Assumptions!$I$68*AV$14)</f>
        <v>1.0404</v>
      </c>
      <c r="AW50" s="23">
        <f>AV50*(1+Assumptions!$I$68*AW$14)</f>
        <v>1.0404</v>
      </c>
      <c r="AX50" s="23">
        <f>AW50*(1+Assumptions!$I$68*AX$14)</f>
        <v>1.0612079999999999</v>
      </c>
      <c r="AY50" s="23">
        <f>AX50*(1+Assumptions!$I$68*AY$14)</f>
        <v>1.0612079999999999</v>
      </c>
      <c r="AZ50" s="23">
        <f>AY50*(1+Assumptions!$I$68*AZ$14)</f>
        <v>1.0612079999999999</v>
      </c>
      <c r="BA50" s="23">
        <f>AZ50*(1+Assumptions!$I$68*BA$14)</f>
        <v>1.0612079999999999</v>
      </c>
      <c r="BB50" s="23">
        <f>BA50*(1+Assumptions!$I$68*BB$14)</f>
        <v>1.0612079999999999</v>
      </c>
      <c r="BC50" s="23">
        <f>BB50*(1+Assumptions!$I$68*BC$14)</f>
        <v>1.0612079999999999</v>
      </c>
      <c r="BD50" s="23">
        <f>BC50*(1+Assumptions!$I$68*BD$14)</f>
        <v>1.0612079999999999</v>
      </c>
      <c r="BE50" s="23">
        <f>BD50*(1+Assumptions!$I$68*BE$14)</f>
        <v>1.0612079999999999</v>
      </c>
      <c r="BF50" s="23">
        <f>BE50*(1+Assumptions!$I$68*BF$14)</f>
        <v>1.0612079999999999</v>
      </c>
      <c r="BG50" s="23">
        <f>BF50*(1+Assumptions!$I$68*BG$14)</f>
        <v>1.0612079999999999</v>
      </c>
      <c r="BH50" s="23">
        <f>BG50*(1+Assumptions!$I$68*BH$14)</f>
        <v>1.0612079999999999</v>
      </c>
      <c r="BI50" s="23">
        <f>BH50*(1+Assumptions!$I$68*BI$14)</f>
        <v>1.0612079999999999</v>
      </c>
      <c r="BJ50" s="23">
        <f>BI50*(1+Assumptions!$I$68*BJ$14)</f>
        <v>1.08243216</v>
      </c>
      <c r="BK50" s="23">
        <f>BJ50*(1+Assumptions!$I$68*BK$14)</f>
        <v>1.08243216</v>
      </c>
      <c r="BL50" s="23">
        <f>BK50*(1+Assumptions!$I$68*BL$14)</f>
        <v>1.08243216</v>
      </c>
      <c r="BM50" s="23">
        <f>BL50*(1+Assumptions!$I$68*BM$14)</f>
        <v>1.08243216</v>
      </c>
      <c r="BN50" s="23">
        <f>BM50*(1+Assumptions!$I$68*BN$14)</f>
        <v>1.08243216</v>
      </c>
      <c r="BO50" s="23">
        <f>BN50*(1+Assumptions!$I$68*BO$14)</f>
        <v>1.08243216</v>
      </c>
      <c r="BP50" s="23">
        <f>BO50*(1+Assumptions!$I$68*BP$14)</f>
        <v>1.08243216</v>
      </c>
      <c r="BQ50" s="23">
        <f>BP50*(1+Assumptions!$I$68*BQ$14)</f>
        <v>1.08243216</v>
      </c>
      <c r="BR50" s="23">
        <f>BQ50*(1+Assumptions!$I$68*BR$14)</f>
        <v>1.08243216</v>
      </c>
      <c r="BS50" s="23">
        <f>BR50*(1+Assumptions!$I$68*BS$14)</f>
        <v>1.08243216</v>
      </c>
      <c r="BT50" s="23">
        <f>BS50*(1+Assumptions!$I$68*BT$14)</f>
        <v>1.08243216</v>
      </c>
      <c r="BU50" s="23">
        <f>BT50*(1+Assumptions!$I$68*BU$14)</f>
        <v>1.08243216</v>
      </c>
      <c r="BV50" s="23">
        <f>BU50*(1+Assumptions!$I$68*BV$14)</f>
        <v>1.1040808032</v>
      </c>
      <c r="BW50" s="23">
        <f>BV50*(1+Assumptions!$I$68*BW$14)</f>
        <v>1.1040808032</v>
      </c>
      <c r="BX50" s="23">
        <f>BW50*(1+Assumptions!$I$68*BX$14)</f>
        <v>1.1040808032</v>
      </c>
      <c r="BY50" s="23">
        <f>BX50*(1+Assumptions!$I$68*BY$14)</f>
        <v>1.1040808032</v>
      </c>
      <c r="BZ50" s="23">
        <f>BY50*(1+Assumptions!$I$68*BZ$14)</f>
        <v>1.1040808032</v>
      </c>
      <c r="CA50" s="23">
        <f>BZ50*(1+Assumptions!$I$68*CA$14)</f>
        <v>1.1040808032</v>
      </c>
      <c r="CB50" s="23">
        <f>CA50*(1+Assumptions!$I$68*CB$14)</f>
        <v>1.1040808032</v>
      </c>
      <c r="CC50" s="23">
        <f>CB50*(1+Assumptions!$I$68*CC$14)</f>
        <v>1.1040808032</v>
      </c>
      <c r="CD50" s="23">
        <f>CC50*(1+Assumptions!$I$68*CD$14)</f>
        <v>1.1040808032</v>
      </c>
      <c r="CE50" s="23">
        <f>CD50*(1+Assumptions!$I$68*CE$14)</f>
        <v>1.1040808032</v>
      </c>
      <c r="CF50" s="23">
        <f>CE50*(1+Assumptions!$I$68*CF$14)</f>
        <v>1.1040808032</v>
      </c>
      <c r="CG50" s="23">
        <f>CF50*(1+Assumptions!$I$68*CG$14)</f>
        <v>1.1040808032</v>
      </c>
      <c r="CH50" s="23">
        <f>CG50*(1+Assumptions!$I$68*CH$14)</f>
        <v>1.1261624192640001</v>
      </c>
      <c r="CI50" s="23">
        <f>CH50*(1+Assumptions!$I$68*CI$14)</f>
        <v>1.1261624192640001</v>
      </c>
      <c r="CJ50" s="23">
        <f>CI50*(1+Assumptions!$I$68*CJ$14)</f>
        <v>1.1261624192640001</v>
      </c>
      <c r="CK50" s="23">
        <f>CJ50*(1+Assumptions!$I$68*CK$14)</f>
        <v>1.1261624192640001</v>
      </c>
      <c r="CL50" s="23">
        <f>CK50*(1+Assumptions!$I$68*CL$14)</f>
        <v>1.1261624192640001</v>
      </c>
      <c r="CM50" s="23">
        <f>CL50*(1+Assumptions!$I$68*CM$14)</f>
        <v>1.1261624192640001</v>
      </c>
      <c r="CN50" s="23">
        <f>CM50*(1+Assumptions!$I$68*CN$14)</f>
        <v>1.1261624192640001</v>
      </c>
      <c r="CO50" s="23">
        <f>CN50*(1+Assumptions!$I$68*CO$14)</f>
        <v>1.1261624192640001</v>
      </c>
    </row>
    <row r="51" spans="1:93" x14ac:dyDescent="0.2">
      <c r="A51" s="4"/>
      <c r="B51" s="4"/>
      <c r="C51" s="32"/>
      <c r="D51" s="4" t="s">
        <v>80</v>
      </c>
      <c r="E51" s="4"/>
      <c r="F51" s="4"/>
      <c r="G51" s="4"/>
      <c r="H51" s="5" t="s">
        <v>44</v>
      </c>
      <c r="I51" s="4"/>
      <c r="J51" s="4"/>
      <c r="K51" s="4"/>
      <c r="L51" s="4"/>
      <c r="M51" s="4"/>
      <c r="N51" s="4">
        <f>MOD(MONTH(N$7)-Assumptions!$I$67,12/Assumptions!$I$66)</f>
        <v>0</v>
      </c>
      <c r="O51" s="4">
        <f>MOD(MONTH(O$7)-Assumptions!$I$67,12/Assumptions!$I$66)</f>
        <v>1</v>
      </c>
      <c r="P51" s="4">
        <f>MOD(MONTH(P$7)-Assumptions!$I$67,12/Assumptions!$I$66)</f>
        <v>2</v>
      </c>
      <c r="Q51" s="4">
        <f>MOD(MONTH(Q$7)-Assumptions!$I$67,12/Assumptions!$I$66)</f>
        <v>0</v>
      </c>
      <c r="R51" s="4">
        <f>MOD(MONTH(R$7)-Assumptions!$I$67,12/Assumptions!$I$66)</f>
        <v>1</v>
      </c>
      <c r="S51" s="4">
        <f>MOD(MONTH(S$7)-Assumptions!$I$67,12/Assumptions!$I$66)</f>
        <v>2</v>
      </c>
      <c r="T51" s="4">
        <f>MOD(MONTH(T$7)-Assumptions!$I$67,12/Assumptions!$I$66)</f>
        <v>0</v>
      </c>
      <c r="U51" s="4">
        <f>MOD(MONTH(U$7)-Assumptions!$I$67,12/Assumptions!$I$66)</f>
        <v>1</v>
      </c>
      <c r="V51" s="4">
        <f>MOD(MONTH(V$7)-Assumptions!$I$67,12/Assumptions!$I$66)</f>
        <v>2</v>
      </c>
      <c r="W51" s="4">
        <f>MOD(MONTH(W$7)-Assumptions!$I$67,12/Assumptions!$I$66)</f>
        <v>0</v>
      </c>
      <c r="X51" s="4">
        <f>MOD(MONTH(X$7)-Assumptions!$I$67,12/Assumptions!$I$66)</f>
        <v>1</v>
      </c>
      <c r="Y51" s="4">
        <f>MOD(MONTH(Y$7)-Assumptions!$I$67,12/Assumptions!$I$66)</f>
        <v>2</v>
      </c>
      <c r="Z51" s="4">
        <f>MOD(MONTH(Z$7)-Assumptions!$I$67,12/Assumptions!$I$66)</f>
        <v>0</v>
      </c>
      <c r="AA51" s="4">
        <f>MOD(MONTH(AA$7)-Assumptions!$I$67,12/Assumptions!$I$66)</f>
        <v>1</v>
      </c>
      <c r="AB51" s="4">
        <f>MOD(MONTH(AB$7)-Assumptions!$I$67,12/Assumptions!$I$66)</f>
        <v>2</v>
      </c>
      <c r="AC51" s="4">
        <f>MOD(MONTH(AC$7)-Assumptions!$I$67,12/Assumptions!$I$66)</f>
        <v>0</v>
      </c>
      <c r="AD51" s="4">
        <f>MOD(MONTH(AD$7)-Assumptions!$I$67,12/Assumptions!$I$66)</f>
        <v>1</v>
      </c>
      <c r="AE51" s="4">
        <f>MOD(MONTH(AE$7)-Assumptions!$I$67,12/Assumptions!$I$66)</f>
        <v>2</v>
      </c>
      <c r="AF51" s="4">
        <f>MOD(MONTH(AF$7)-Assumptions!$I$67,12/Assumptions!$I$66)</f>
        <v>0</v>
      </c>
      <c r="AG51" s="4">
        <f>MOD(MONTH(AG$7)-Assumptions!$I$67,12/Assumptions!$I$66)</f>
        <v>1</v>
      </c>
      <c r="AH51" s="4">
        <f>MOD(MONTH(AH$7)-Assumptions!$I$67,12/Assumptions!$I$66)</f>
        <v>2</v>
      </c>
      <c r="AI51" s="4">
        <f>MOD(MONTH(AI$7)-Assumptions!$I$67,12/Assumptions!$I$66)</f>
        <v>0</v>
      </c>
      <c r="AJ51" s="4">
        <f>MOD(MONTH(AJ$7)-Assumptions!$I$67,12/Assumptions!$I$66)</f>
        <v>1</v>
      </c>
      <c r="AK51" s="4">
        <f>MOD(MONTH(AK$7)-Assumptions!$I$67,12/Assumptions!$I$66)</f>
        <v>2</v>
      </c>
      <c r="AL51" s="4">
        <f>MOD(MONTH(AL$7)-Assumptions!$I$67,12/Assumptions!$I$66)</f>
        <v>0</v>
      </c>
      <c r="AM51" s="4">
        <f>MOD(MONTH(AM$7)-Assumptions!$I$67,12/Assumptions!$I$66)</f>
        <v>1</v>
      </c>
      <c r="AN51" s="4">
        <f>MOD(MONTH(AN$7)-Assumptions!$I$67,12/Assumptions!$I$66)</f>
        <v>2</v>
      </c>
      <c r="AO51" s="4">
        <f>MOD(MONTH(AO$7)-Assumptions!$I$67,12/Assumptions!$I$66)</f>
        <v>0</v>
      </c>
      <c r="AP51" s="4">
        <f>MOD(MONTH(AP$7)-Assumptions!$I$67,12/Assumptions!$I$66)</f>
        <v>1</v>
      </c>
      <c r="AQ51" s="4">
        <f>MOD(MONTH(AQ$7)-Assumptions!$I$67,12/Assumptions!$I$66)</f>
        <v>2</v>
      </c>
      <c r="AR51" s="4">
        <f>MOD(MONTH(AR$7)-Assumptions!$I$67,12/Assumptions!$I$66)</f>
        <v>0</v>
      </c>
      <c r="AS51" s="4">
        <f>MOD(MONTH(AS$7)-Assumptions!$I$67,12/Assumptions!$I$66)</f>
        <v>1</v>
      </c>
      <c r="AT51" s="4">
        <f>MOD(MONTH(AT$7)-Assumptions!$I$67,12/Assumptions!$I$66)</f>
        <v>2</v>
      </c>
      <c r="AU51" s="4">
        <f>MOD(MONTH(AU$7)-Assumptions!$I$67,12/Assumptions!$I$66)</f>
        <v>0</v>
      </c>
      <c r="AV51" s="4">
        <f>MOD(MONTH(AV$7)-Assumptions!$I$67,12/Assumptions!$I$66)</f>
        <v>1</v>
      </c>
      <c r="AW51" s="4">
        <f>MOD(MONTH(AW$7)-Assumptions!$I$67,12/Assumptions!$I$66)</f>
        <v>2</v>
      </c>
      <c r="AX51" s="4">
        <f>MOD(MONTH(AX$7)-Assumptions!$I$67,12/Assumptions!$I$66)</f>
        <v>0</v>
      </c>
      <c r="AY51" s="4">
        <f>MOD(MONTH(AY$7)-Assumptions!$I$67,12/Assumptions!$I$66)</f>
        <v>1</v>
      </c>
      <c r="AZ51" s="4">
        <f>MOD(MONTH(AZ$7)-Assumptions!$I$67,12/Assumptions!$I$66)</f>
        <v>2</v>
      </c>
      <c r="BA51" s="4">
        <f>MOD(MONTH(BA$7)-Assumptions!$I$67,12/Assumptions!$I$66)</f>
        <v>0</v>
      </c>
      <c r="BB51" s="4">
        <f>MOD(MONTH(BB$7)-Assumptions!$I$67,12/Assumptions!$I$66)</f>
        <v>1</v>
      </c>
      <c r="BC51" s="4">
        <f>MOD(MONTH(BC$7)-Assumptions!$I$67,12/Assumptions!$I$66)</f>
        <v>2</v>
      </c>
      <c r="BD51" s="4">
        <f>MOD(MONTH(BD$7)-Assumptions!$I$67,12/Assumptions!$I$66)</f>
        <v>0</v>
      </c>
      <c r="BE51" s="4">
        <f>MOD(MONTH(BE$7)-Assumptions!$I$67,12/Assumptions!$I$66)</f>
        <v>1</v>
      </c>
      <c r="BF51" s="4">
        <f>MOD(MONTH(BF$7)-Assumptions!$I$67,12/Assumptions!$I$66)</f>
        <v>2</v>
      </c>
      <c r="BG51" s="4">
        <f>MOD(MONTH(BG$7)-Assumptions!$I$67,12/Assumptions!$I$66)</f>
        <v>0</v>
      </c>
      <c r="BH51" s="4">
        <f>MOD(MONTH(BH$7)-Assumptions!$I$67,12/Assumptions!$I$66)</f>
        <v>1</v>
      </c>
      <c r="BI51" s="4">
        <f>MOD(MONTH(BI$7)-Assumptions!$I$67,12/Assumptions!$I$66)</f>
        <v>2</v>
      </c>
      <c r="BJ51" s="4">
        <f>MOD(MONTH(BJ$7)-Assumptions!$I$67,12/Assumptions!$I$66)</f>
        <v>0</v>
      </c>
      <c r="BK51" s="4">
        <f>MOD(MONTH(BK$7)-Assumptions!$I$67,12/Assumptions!$I$66)</f>
        <v>1</v>
      </c>
      <c r="BL51" s="4">
        <f>MOD(MONTH(BL$7)-Assumptions!$I$67,12/Assumptions!$I$66)</f>
        <v>2</v>
      </c>
      <c r="BM51" s="4">
        <f>MOD(MONTH(BM$7)-Assumptions!$I$67,12/Assumptions!$I$66)</f>
        <v>0</v>
      </c>
      <c r="BN51" s="4">
        <f>MOD(MONTH(BN$7)-Assumptions!$I$67,12/Assumptions!$I$66)</f>
        <v>1</v>
      </c>
      <c r="BO51" s="4">
        <f>MOD(MONTH(BO$7)-Assumptions!$I$67,12/Assumptions!$I$66)</f>
        <v>2</v>
      </c>
      <c r="BP51" s="4">
        <f>MOD(MONTH(BP$7)-Assumptions!$I$67,12/Assumptions!$I$66)</f>
        <v>0</v>
      </c>
      <c r="BQ51" s="4">
        <f>MOD(MONTH(BQ$7)-Assumptions!$I$67,12/Assumptions!$I$66)</f>
        <v>1</v>
      </c>
      <c r="BR51" s="4">
        <f>MOD(MONTH(BR$7)-Assumptions!$I$67,12/Assumptions!$I$66)</f>
        <v>2</v>
      </c>
      <c r="BS51" s="4">
        <f>MOD(MONTH(BS$7)-Assumptions!$I$67,12/Assumptions!$I$66)</f>
        <v>0</v>
      </c>
      <c r="BT51" s="4">
        <f>MOD(MONTH(BT$7)-Assumptions!$I$67,12/Assumptions!$I$66)</f>
        <v>1</v>
      </c>
      <c r="BU51" s="4">
        <f>MOD(MONTH(BU$7)-Assumptions!$I$67,12/Assumptions!$I$66)</f>
        <v>2</v>
      </c>
      <c r="BV51" s="4">
        <f>MOD(MONTH(BV$7)-Assumptions!$I$67,12/Assumptions!$I$66)</f>
        <v>0</v>
      </c>
      <c r="BW51" s="4">
        <f>MOD(MONTH(BW$7)-Assumptions!$I$67,12/Assumptions!$I$66)</f>
        <v>1</v>
      </c>
      <c r="BX51" s="4">
        <f>MOD(MONTH(BX$7)-Assumptions!$I$67,12/Assumptions!$I$66)</f>
        <v>2</v>
      </c>
      <c r="BY51" s="4">
        <f>MOD(MONTH(BY$7)-Assumptions!$I$67,12/Assumptions!$I$66)</f>
        <v>0</v>
      </c>
      <c r="BZ51" s="4">
        <f>MOD(MONTH(BZ$7)-Assumptions!$I$67,12/Assumptions!$I$66)</f>
        <v>1</v>
      </c>
      <c r="CA51" s="4">
        <f>MOD(MONTH(CA$7)-Assumptions!$I$67,12/Assumptions!$I$66)</f>
        <v>2</v>
      </c>
      <c r="CB51" s="4">
        <f>MOD(MONTH(CB$7)-Assumptions!$I$67,12/Assumptions!$I$66)</f>
        <v>0</v>
      </c>
      <c r="CC51" s="4">
        <f>MOD(MONTH(CC$7)-Assumptions!$I$67,12/Assumptions!$I$66)</f>
        <v>1</v>
      </c>
      <c r="CD51" s="4">
        <f>MOD(MONTH(CD$7)-Assumptions!$I$67,12/Assumptions!$I$66)</f>
        <v>2</v>
      </c>
      <c r="CE51" s="4">
        <f>MOD(MONTH(CE$7)-Assumptions!$I$67,12/Assumptions!$I$66)</f>
        <v>0</v>
      </c>
      <c r="CF51" s="4">
        <f>MOD(MONTH(CF$7)-Assumptions!$I$67,12/Assumptions!$I$66)</f>
        <v>1</v>
      </c>
      <c r="CG51" s="4">
        <f>MOD(MONTH(CG$7)-Assumptions!$I$67,12/Assumptions!$I$66)</f>
        <v>2</v>
      </c>
      <c r="CH51" s="4">
        <f>MOD(MONTH(CH$7)-Assumptions!$I$67,12/Assumptions!$I$66)</f>
        <v>0</v>
      </c>
      <c r="CI51" s="4">
        <f>MOD(MONTH(CI$7)-Assumptions!$I$67,12/Assumptions!$I$66)</f>
        <v>1</v>
      </c>
      <c r="CJ51" s="4">
        <f>MOD(MONTH(CJ$7)-Assumptions!$I$67,12/Assumptions!$I$66)</f>
        <v>2</v>
      </c>
      <c r="CK51" s="4">
        <f>MOD(MONTH(CK$7)-Assumptions!$I$67,12/Assumptions!$I$66)</f>
        <v>0</v>
      </c>
      <c r="CL51" s="4">
        <f>MOD(MONTH(CL$7)-Assumptions!$I$67,12/Assumptions!$I$66)</f>
        <v>1</v>
      </c>
      <c r="CM51" s="4">
        <f>MOD(MONTH(CM$7)-Assumptions!$I$67,12/Assumptions!$I$66)</f>
        <v>2</v>
      </c>
      <c r="CN51" s="4">
        <f>MOD(MONTH(CN$7)-Assumptions!$I$67,12/Assumptions!$I$66)</f>
        <v>0</v>
      </c>
      <c r="CO51" s="4">
        <f>MOD(MONTH(CO$7)-Assumptions!$I$67,12/Assumptions!$I$66)</f>
        <v>1</v>
      </c>
    </row>
    <row r="52" spans="1:93" x14ac:dyDescent="0.2">
      <c r="A52" s="4"/>
      <c r="B52" s="4"/>
      <c r="C52" s="32"/>
      <c r="D52" s="4" t="s">
        <v>69</v>
      </c>
      <c r="E52" s="4"/>
      <c r="F52" s="4"/>
      <c r="G52" s="4"/>
      <c r="H52" s="5" t="s">
        <v>5</v>
      </c>
      <c r="I52" s="4"/>
      <c r="J52" s="4"/>
      <c r="K52" s="4"/>
      <c r="L52" s="4"/>
      <c r="M52" s="4"/>
      <c r="N52" s="4">
        <f>Assumptions!$I$65/Assumptions!$I$66*N50*N48*(N51=0)</f>
        <v>13750</v>
      </c>
      <c r="O52" s="4">
        <f>Assumptions!$I$65/Assumptions!$I$66*O50*O48*(O51=0)</f>
        <v>0</v>
      </c>
      <c r="P52" s="4">
        <f>Assumptions!$I$65/Assumptions!$I$66*P50*P48*(P51=0)</f>
        <v>0</v>
      </c>
      <c r="Q52" s="4">
        <f>Assumptions!$I$65/Assumptions!$I$66*Q50*Q48*(Q51=0)</f>
        <v>13750</v>
      </c>
      <c r="R52" s="4">
        <f>Assumptions!$I$65/Assumptions!$I$66*R50*R48*(R51=0)</f>
        <v>0</v>
      </c>
      <c r="S52" s="4">
        <f>Assumptions!$I$65/Assumptions!$I$66*S50*S48*(S51=0)</f>
        <v>0</v>
      </c>
      <c r="T52" s="4">
        <f>Assumptions!$I$65/Assumptions!$I$66*T50*T48*(T51=0)</f>
        <v>13750</v>
      </c>
      <c r="U52" s="4">
        <f>Assumptions!$I$65/Assumptions!$I$66*U50*U48*(U51=0)</f>
        <v>0</v>
      </c>
      <c r="V52" s="4">
        <f>Assumptions!$I$65/Assumptions!$I$66*V50*V48*(V51=0)</f>
        <v>0</v>
      </c>
      <c r="W52" s="4">
        <f>Assumptions!$I$65/Assumptions!$I$66*W50*W48*(W51=0)</f>
        <v>13750</v>
      </c>
      <c r="X52" s="4">
        <f>Assumptions!$I$65/Assumptions!$I$66*X50*X48*(X51=0)</f>
        <v>0</v>
      </c>
      <c r="Y52" s="4">
        <f>Assumptions!$I$65/Assumptions!$I$66*Y50*Y48*(Y51=0)</f>
        <v>0</v>
      </c>
      <c r="Z52" s="4">
        <f>Assumptions!$I$65/Assumptions!$I$66*Z50*Z48*(Z51=0)</f>
        <v>14025</v>
      </c>
      <c r="AA52" s="4">
        <f>Assumptions!$I$65/Assumptions!$I$66*AA50*AA48*(AA51=0)</f>
        <v>0</v>
      </c>
      <c r="AB52" s="4">
        <f>Assumptions!$I$65/Assumptions!$I$66*AB50*AB48*(AB51=0)</f>
        <v>0</v>
      </c>
      <c r="AC52" s="4">
        <f>Assumptions!$I$65/Assumptions!$I$66*AC50*AC48*(AC51=0)</f>
        <v>14025</v>
      </c>
      <c r="AD52" s="4">
        <f>Assumptions!$I$65/Assumptions!$I$66*AD50*AD48*(AD51=0)</f>
        <v>0</v>
      </c>
      <c r="AE52" s="4">
        <f>Assumptions!$I$65/Assumptions!$I$66*AE50*AE48*(AE51=0)</f>
        <v>0</v>
      </c>
      <c r="AF52" s="4">
        <f>Assumptions!$I$65/Assumptions!$I$66*AF50*AF48*(AF51=0)</f>
        <v>14025</v>
      </c>
      <c r="AG52" s="4">
        <f>Assumptions!$I$65/Assumptions!$I$66*AG50*AG48*(AG51=0)</f>
        <v>0</v>
      </c>
      <c r="AH52" s="4">
        <f>Assumptions!$I$65/Assumptions!$I$66*AH50*AH48*(AH51=0)</f>
        <v>0</v>
      </c>
      <c r="AI52" s="4">
        <f>Assumptions!$I$65/Assumptions!$I$66*AI50*AI48*(AI51=0)</f>
        <v>14025</v>
      </c>
      <c r="AJ52" s="4">
        <f>Assumptions!$I$65/Assumptions!$I$66*AJ50*AJ48*(AJ51=0)</f>
        <v>0</v>
      </c>
      <c r="AK52" s="4">
        <f>Assumptions!$I$65/Assumptions!$I$66*AK50*AK48*(AK51=0)</f>
        <v>0</v>
      </c>
      <c r="AL52" s="4">
        <f>Assumptions!$I$65/Assumptions!$I$66*AL50*AL48*(AL51=0)</f>
        <v>14305.5</v>
      </c>
      <c r="AM52" s="4">
        <f>Assumptions!$I$65/Assumptions!$I$66*AM50*AM48*(AM51=0)</f>
        <v>0</v>
      </c>
      <c r="AN52" s="4">
        <f>Assumptions!$I$65/Assumptions!$I$66*AN50*AN48*(AN51=0)</f>
        <v>0</v>
      </c>
      <c r="AO52" s="4">
        <f>Assumptions!$I$65/Assumptions!$I$66*AO50*AO48*(AO51=0)</f>
        <v>14305.5</v>
      </c>
      <c r="AP52" s="4">
        <f>Assumptions!$I$65/Assumptions!$I$66*AP50*AP48*(AP51=0)</f>
        <v>0</v>
      </c>
      <c r="AQ52" s="4">
        <f>Assumptions!$I$65/Assumptions!$I$66*AQ50*AQ48*(AQ51=0)</f>
        <v>0</v>
      </c>
      <c r="AR52" s="4">
        <f>Assumptions!$I$65/Assumptions!$I$66*AR50*AR48*(AR51=0)</f>
        <v>14305.5</v>
      </c>
      <c r="AS52" s="4">
        <f>Assumptions!$I$65/Assumptions!$I$66*AS50*AS48*(AS51=0)</f>
        <v>0</v>
      </c>
      <c r="AT52" s="4">
        <f>Assumptions!$I$65/Assumptions!$I$66*AT50*AT48*(AT51=0)</f>
        <v>0</v>
      </c>
      <c r="AU52" s="4">
        <f>Assumptions!$I$65/Assumptions!$I$66*AU50*AU48*(AU51=0)</f>
        <v>14305.5</v>
      </c>
      <c r="AV52" s="4">
        <f>Assumptions!$I$65/Assumptions!$I$66*AV50*AV48*(AV51=0)</f>
        <v>0</v>
      </c>
      <c r="AW52" s="4">
        <f>Assumptions!$I$65/Assumptions!$I$66*AW50*AW48*(AW51=0)</f>
        <v>0</v>
      </c>
      <c r="AX52" s="4">
        <f>Assumptions!$I$65/Assumptions!$I$66*AX50*AX48*(AX51=0)</f>
        <v>14591.609999999999</v>
      </c>
      <c r="AY52" s="4">
        <f>Assumptions!$I$65/Assumptions!$I$66*AY50*AY48*(AY51=0)</f>
        <v>0</v>
      </c>
      <c r="AZ52" s="4">
        <f>Assumptions!$I$65/Assumptions!$I$66*AZ50*AZ48*(AZ51=0)</f>
        <v>0</v>
      </c>
      <c r="BA52" s="4">
        <f>Assumptions!$I$65/Assumptions!$I$66*BA50*BA48*(BA51=0)</f>
        <v>14591.609999999999</v>
      </c>
      <c r="BB52" s="4">
        <f>Assumptions!$I$65/Assumptions!$I$66*BB50*BB48*(BB51=0)</f>
        <v>0</v>
      </c>
      <c r="BC52" s="4">
        <f>Assumptions!$I$65/Assumptions!$I$66*BC50*BC48*(BC51=0)</f>
        <v>0</v>
      </c>
      <c r="BD52" s="4">
        <f>Assumptions!$I$65/Assumptions!$I$66*BD50*BD48*(BD51=0)</f>
        <v>14591.609999999999</v>
      </c>
      <c r="BE52" s="4">
        <f>Assumptions!$I$65/Assumptions!$I$66*BE50*BE48*(BE51=0)</f>
        <v>0</v>
      </c>
      <c r="BF52" s="4">
        <f>Assumptions!$I$65/Assumptions!$I$66*BF50*BF48*(BF51=0)</f>
        <v>0</v>
      </c>
      <c r="BG52" s="4">
        <f>Assumptions!$I$65/Assumptions!$I$66*BG50*BG48*(BG51=0)</f>
        <v>14591.609999999999</v>
      </c>
      <c r="BH52" s="4">
        <f>Assumptions!$I$65/Assumptions!$I$66*BH50*BH48*(BH51=0)</f>
        <v>0</v>
      </c>
      <c r="BI52" s="4">
        <f>Assumptions!$I$65/Assumptions!$I$66*BI50*BI48*(BI51=0)</f>
        <v>0</v>
      </c>
      <c r="BJ52" s="4">
        <f>Assumptions!$I$65/Assumptions!$I$66*BJ50*BJ48*(BJ51=0)</f>
        <v>14883.4422</v>
      </c>
      <c r="BK52" s="4">
        <f>Assumptions!$I$65/Assumptions!$I$66*BK50*BK48*(BK51=0)</f>
        <v>0</v>
      </c>
      <c r="BL52" s="4">
        <f>Assumptions!$I$65/Assumptions!$I$66*BL50*BL48*(BL51=0)</f>
        <v>0</v>
      </c>
      <c r="BM52" s="4">
        <f>Assumptions!$I$65/Assumptions!$I$66*BM50*BM48*(BM51=0)</f>
        <v>14883.4422</v>
      </c>
      <c r="BN52" s="4">
        <f>Assumptions!$I$65/Assumptions!$I$66*BN50*BN48*(BN51=0)</f>
        <v>0</v>
      </c>
      <c r="BO52" s="4">
        <f>Assumptions!$I$65/Assumptions!$I$66*BO50*BO48*(BO51=0)</f>
        <v>0</v>
      </c>
      <c r="BP52" s="4">
        <f>Assumptions!$I$65/Assumptions!$I$66*BP50*BP48*(BP51=0)</f>
        <v>14883.4422</v>
      </c>
      <c r="BQ52" s="4">
        <f>Assumptions!$I$65/Assumptions!$I$66*BQ50*BQ48*(BQ51=0)</f>
        <v>0</v>
      </c>
      <c r="BR52" s="4">
        <f>Assumptions!$I$65/Assumptions!$I$66*BR50*BR48*(BR51=0)</f>
        <v>0</v>
      </c>
      <c r="BS52" s="4">
        <f>Assumptions!$I$65/Assumptions!$I$66*BS50*BS48*(BS51=0)</f>
        <v>14883.4422</v>
      </c>
      <c r="BT52" s="4">
        <f>Assumptions!$I$65/Assumptions!$I$66*BT50*BT48*(BT51=0)</f>
        <v>0</v>
      </c>
      <c r="BU52" s="4">
        <f>Assumptions!$I$65/Assumptions!$I$66*BU50*BU48*(BU51=0)</f>
        <v>0</v>
      </c>
      <c r="BV52" s="4">
        <f>Assumptions!$I$65/Assumptions!$I$66*BV50*BV48*(BV51=0)</f>
        <v>15181.111044000001</v>
      </c>
      <c r="BW52" s="4">
        <f>Assumptions!$I$65/Assumptions!$I$66*BW50*BW48*(BW51=0)</f>
        <v>0</v>
      </c>
      <c r="BX52" s="4">
        <f>Assumptions!$I$65/Assumptions!$I$66*BX50*BX48*(BX51=0)</f>
        <v>0</v>
      </c>
      <c r="BY52" s="4">
        <f>Assumptions!$I$65/Assumptions!$I$66*BY50*BY48*(BY51=0)</f>
        <v>15181.111044000001</v>
      </c>
      <c r="BZ52" s="4">
        <f>Assumptions!$I$65/Assumptions!$I$66*BZ50*BZ48*(BZ51=0)</f>
        <v>0</v>
      </c>
      <c r="CA52" s="4">
        <f>Assumptions!$I$65/Assumptions!$I$66*CA50*CA48*(CA51=0)</f>
        <v>0</v>
      </c>
      <c r="CB52" s="4">
        <f>Assumptions!$I$65/Assumptions!$I$66*CB50*CB48*(CB51=0)</f>
        <v>15181.111044000001</v>
      </c>
      <c r="CC52" s="4">
        <f>Assumptions!$I$65/Assumptions!$I$66*CC50*CC48*(CC51=0)</f>
        <v>0</v>
      </c>
      <c r="CD52" s="4">
        <f>Assumptions!$I$65/Assumptions!$I$66*CD50*CD48*(CD51=0)</f>
        <v>0</v>
      </c>
      <c r="CE52" s="4">
        <f>Assumptions!$I$65/Assumptions!$I$66*CE50*CE48*(CE51=0)</f>
        <v>15181.111044000001</v>
      </c>
      <c r="CF52" s="4">
        <f>Assumptions!$I$65/Assumptions!$I$66*CF50*CF48*(CF51=0)</f>
        <v>0</v>
      </c>
      <c r="CG52" s="4">
        <f>Assumptions!$I$65/Assumptions!$I$66*CG50*CG48*(CG51=0)</f>
        <v>0</v>
      </c>
      <c r="CH52" s="4">
        <f>Assumptions!$I$65/Assumptions!$I$66*CH50*CH48*(CH51=0)</f>
        <v>0</v>
      </c>
      <c r="CI52" s="4">
        <f>Assumptions!$I$65/Assumptions!$I$66*CI50*CI48*(CI51=0)</f>
        <v>0</v>
      </c>
      <c r="CJ52" s="4">
        <f>Assumptions!$I$65/Assumptions!$I$66*CJ50*CJ48*(CJ51=0)</f>
        <v>0</v>
      </c>
      <c r="CK52" s="4">
        <f>Assumptions!$I$65/Assumptions!$I$66*CK50*CK48*(CK51=0)</f>
        <v>0</v>
      </c>
      <c r="CL52" s="4">
        <f>Assumptions!$I$65/Assumptions!$I$66*CL50*CL48*(CL51=0)</f>
        <v>0</v>
      </c>
      <c r="CM52" s="4">
        <f>Assumptions!$I$65/Assumptions!$I$66*CM50*CM48*(CM51=0)</f>
        <v>0</v>
      </c>
      <c r="CN52" s="4">
        <f>Assumptions!$I$65/Assumptions!$I$66*CN50*CN48*(CN51=0)</f>
        <v>0</v>
      </c>
      <c r="CO52" s="4">
        <f>Assumptions!$I$65/Assumptions!$I$66*CO50*CO48*(CO51=0)</f>
        <v>0</v>
      </c>
    </row>
    <row r="53" spans="1:93" x14ac:dyDescent="0.2">
      <c r="A53" s="4"/>
      <c r="B53" s="4"/>
      <c r="C53" s="32"/>
      <c r="D53" s="4"/>
      <c r="E53" s="4"/>
      <c r="F53" s="4"/>
      <c r="G53" s="4"/>
      <c r="H53" s="5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</row>
    <row r="54" spans="1:93" x14ac:dyDescent="0.2">
      <c r="A54" s="4"/>
      <c r="B54" s="4"/>
      <c r="C54" s="32"/>
      <c r="D54" s="4" t="s">
        <v>81</v>
      </c>
      <c r="E54" s="4"/>
      <c r="F54" s="4"/>
      <c r="G54" s="4"/>
      <c r="H54" s="5" t="s">
        <v>44</v>
      </c>
      <c r="I54" s="4"/>
      <c r="J54" s="4"/>
      <c r="K54" s="4"/>
      <c r="L54" s="4"/>
      <c r="M54" s="4"/>
      <c r="N54" s="40">
        <v>1</v>
      </c>
      <c r="O54" s="23">
        <f>N54*(1+Assumptions!$I$98*O$14)</f>
        <v>1</v>
      </c>
      <c r="P54" s="23">
        <f>O54*(1+Assumptions!$I$98*P$14)</f>
        <v>1</v>
      </c>
      <c r="Q54" s="23">
        <f>P54*(1+Assumptions!$I$98*Q$14)</f>
        <v>1</v>
      </c>
      <c r="R54" s="23">
        <f>Q54*(1+Assumptions!$I$98*R$14)</f>
        <v>1</v>
      </c>
      <c r="S54" s="23">
        <f>R54*(1+Assumptions!$I$98*S$14)</f>
        <v>1</v>
      </c>
      <c r="T54" s="23">
        <f>S54*(1+Assumptions!$I$98*T$14)</f>
        <v>1</v>
      </c>
      <c r="U54" s="23">
        <f>T54*(1+Assumptions!$I$98*U$14)</f>
        <v>1</v>
      </c>
      <c r="V54" s="23">
        <f>U54*(1+Assumptions!$I$98*V$14)</f>
        <v>1</v>
      </c>
      <c r="W54" s="23">
        <f>V54*(1+Assumptions!$I$98*W$14)</f>
        <v>1</v>
      </c>
      <c r="X54" s="23">
        <f>W54*(1+Assumptions!$I$98*X$14)</f>
        <v>1</v>
      </c>
      <c r="Y54" s="23">
        <f>X54*(1+Assumptions!$I$98*Y$14)</f>
        <v>1</v>
      </c>
      <c r="Z54" s="23">
        <f>Y54*(1+Assumptions!$I$98*Z$14)</f>
        <v>1.02</v>
      </c>
      <c r="AA54" s="23">
        <f>Z54*(1+Assumptions!$I$98*AA$14)</f>
        <v>1.02</v>
      </c>
      <c r="AB54" s="23">
        <f>AA54*(1+Assumptions!$I$98*AB$14)</f>
        <v>1.02</v>
      </c>
      <c r="AC54" s="23">
        <f>AB54*(1+Assumptions!$I$98*AC$14)</f>
        <v>1.02</v>
      </c>
      <c r="AD54" s="23">
        <f>AC54*(1+Assumptions!$I$98*AD$14)</f>
        <v>1.02</v>
      </c>
      <c r="AE54" s="23">
        <f>AD54*(1+Assumptions!$I$98*AE$14)</f>
        <v>1.02</v>
      </c>
      <c r="AF54" s="23">
        <f>AE54*(1+Assumptions!$I$98*AF$14)</f>
        <v>1.02</v>
      </c>
      <c r="AG54" s="23">
        <f>AF54*(1+Assumptions!$I$98*AG$14)</f>
        <v>1.02</v>
      </c>
      <c r="AH54" s="23">
        <f>AG54*(1+Assumptions!$I$98*AH$14)</f>
        <v>1.02</v>
      </c>
      <c r="AI54" s="23">
        <f>AH54*(1+Assumptions!$I$98*AI$14)</f>
        <v>1.02</v>
      </c>
      <c r="AJ54" s="23">
        <f>AI54*(1+Assumptions!$I$98*AJ$14)</f>
        <v>1.02</v>
      </c>
      <c r="AK54" s="23">
        <f>AJ54*(1+Assumptions!$I$98*AK$14)</f>
        <v>1.02</v>
      </c>
      <c r="AL54" s="23">
        <f>AK54*(1+Assumptions!$I$98*AL$14)</f>
        <v>1.0404</v>
      </c>
      <c r="AM54" s="23">
        <f>AL54*(1+Assumptions!$I$98*AM$14)</f>
        <v>1.0404</v>
      </c>
      <c r="AN54" s="23">
        <f>AM54*(1+Assumptions!$I$98*AN$14)</f>
        <v>1.0404</v>
      </c>
      <c r="AO54" s="23">
        <f>AN54*(1+Assumptions!$I$98*AO$14)</f>
        <v>1.0404</v>
      </c>
      <c r="AP54" s="23">
        <f>AO54*(1+Assumptions!$I$98*AP$14)</f>
        <v>1.0404</v>
      </c>
      <c r="AQ54" s="23">
        <f>AP54*(1+Assumptions!$I$98*AQ$14)</f>
        <v>1.0404</v>
      </c>
      <c r="AR54" s="23">
        <f>AQ54*(1+Assumptions!$I$98*AR$14)</f>
        <v>1.0404</v>
      </c>
      <c r="AS54" s="23">
        <f>AR54*(1+Assumptions!$I$98*AS$14)</f>
        <v>1.0404</v>
      </c>
      <c r="AT54" s="23">
        <f>AS54*(1+Assumptions!$I$98*AT$14)</f>
        <v>1.0404</v>
      </c>
      <c r="AU54" s="23">
        <f>AT54*(1+Assumptions!$I$98*AU$14)</f>
        <v>1.0404</v>
      </c>
      <c r="AV54" s="23">
        <f>AU54*(1+Assumptions!$I$98*AV$14)</f>
        <v>1.0404</v>
      </c>
      <c r="AW54" s="23">
        <f>AV54*(1+Assumptions!$I$98*AW$14)</f>
        <v>1.0404</v>
      </c>
      <c r="AX54" s="23">
        <f>AW54*(1+Assumptions!$I$98*AX$14)</f>
        <v>1.0612079999999999</v>
      </c>
      <c r="AY54" s="23">
        <f>AX54*(1+Assumptions!$I$98*AY$14)</f>
        <v>1.0612079999999999</v>
      </c>
      <c r="AZ54" s="23">
        <f>AY54*(1+Assumptions!$I$98*AZ$14)</f>
        <v>1.0612079999999999</v>
      </c>
      <c r="BA54" s="23">
        <f>AZ54*(1+Assumptions!$I$98*BA$14)</f>
        <v>1.0612079999999999</v>
      </c>
      <c r="BB54" s="23">
        <f>BA54*(1+Assumptions!$I$98*BB$14)</f>
        <v>1.0612079999999999</v>
      </c>
      <c r="BC54" s="23">
        <f>BB54*(1+Assumptions!$I$98*BC$14)</f>
        <v>1.0612079999999999</v>
      </c>
      <c r="BD54" s="23">
        <f>BC54*(1+Assumptions!$I$98*BD$14)</f>
        <v>1.0612079999999999</v>
      </c>
      <c r="BE54" s="23">
        <f>BD54*(1+Assumptions!$I$98*BE$14)</f>
        <v>1.0612079999999999</v>
      </c>
      <c r="BF54" s="23">
        <f>BE54*(1+Assumptions!$I$98*BF$14)</f>
        <v>1.0612079999999999</v>
      </c>
      <c r="BG54" s="23">
        <f>BF54*(1+Assumptions!$I$98*BG$14)</f>
        <v>1.0612079999999999</v>
      </c>
      <c r="BH54" s="23">
        <f>BG54*(1+Assumptions!$I$98*BH$14)</f>
        <v>1.0612079999999999</v>
      </c>
      <c r="BI54" s="23">
        <f>BH54*(1+Assumptions!$I$98*BI$14)</f>
        <v>1.0612079999999999</v>
      </c>
      <c r="BJ54" s="23">
        <f>BI54*(1+Assumptions!$I$98*BJ$14)</f>
        <v>1.08243216</v>
      </c>
      <c r="BK54" s="23">
        <f>BJ54*(1+Assumptions!$I$98*BK$14)</f>
        <v>1.08243216</v>
      </c>
      <c r="BL54" s="23">
        <f>BK54*(1+Assumptions!$I$98*BL$14)</f>
        <v>1.08243216</v>
      </c>
      <c r="BM54" s="23">
        <f>BL54*(1+Assumptions!$I$98*BM$14)</f>
        <v>1.08243216</v>
      </c>
      <c r="BN54" s="23">
        <f>BM54*(1+Assumptions!$I$98*BN$14)</f>
        <v>1.08243216</v>
      </c>
      <c r="BO54" s="23">
        <f>BN54*(1+Assumptions!$I$98*BO$14)</f>
        <v>1.08243216</v>
      </c>
      <c r="BP54" s="23">
        <f>BO54*(1+Assumptions!$I$98*BP$14)</f>
        <v>1.08243216</v>
      </c>
      <c r="BQ54" s="23">
        <f>BP54*(1+Assumptions!$I$98*BQ$14)</f>
        <v>1.08243216</v>
      </c>
      <c r="BR54" s="23">
        <f>BQ54*(1+Assumptions!$I$98*BR$14)</f>
        <v>1.08243216</v>
      </c>
      <c r="BS54" s="23">
        <f>BR54*(1+Assumptions!$I$98*BS$14)</f>
        <v>1.08243216</v>
      </c>
      <c r="BT54" s="23">
        <f>BS54*(1+Assumptions!$I$98*BT$14)</f>
        <v>1.08243216</v>
      </c>
      <c r="BU54" s="23">
        <f>BT54*(1+Assumptions!$I$98*BU$14)</f>
        <v>1.08243216</v>
      </c>
      <c r="BV54" s="23">
        <f>BU54*(1+Assumptions!$I$98*BV$14)</f>
        <v>1.1040808032</v>
      </c>
      <c r="BW54" s="23">
        <f>BV54*(1+Assumptions!$I$98*BW$14)</f>
        <v>1.1040808032</v>
      </c>
      <c r="BX54" s="23">
        <f>BW54*(1+Assumptions!$I$98*BX$14)</f>
        <v>1.1040808032</v>
      </c>
      <c r="BY54" s="23">
        <f>BX54*(1+Assumptions!$I$98*BY$14)</f>
        <v>1.1040808032</v>
      </c>
      <c r="BZ54" s="23">
        <f>BY54*(1+Assumptions!$I$98*BZ$14)</f>
        <v>1.1040808032</v>
      </c>
      <c r="CA54" s="23">
        <f>BZ54*(1+Assumptions!$I$98*CA$14)</f>
        <v>1.1040808032</v>
      </c>
      <c r="CB54" s="23">
        <f>CA54*(1+Assumptions!$I$98*CB$14)</f>
        <v>1.1040808032</v>
      </c>
      <c r="CC54" s="23">
        <f>CB54*(1+Assumptions!$I$98*CC$14)</f>
        <v>1.1040808032</v>
      </c>
      <c r="CD54" s="23">
        <f>CC54*(1+Assumptions!$I$98*CD$14)</f>
        <v>1.1040808032</v>
      </c>
      <c r="CE54" s="23">
        <f>CD54*(1+Assumptions!$I$98*CE$14)</f>
        <v>1.1040808032</v>
      </c>
      <c r="CF54" s="23">
        <f>CE54*(1+Assumptions!$I$98*CF$14)</f>
        <v>1.1040808032</v>
      </c>
      <c r="CG54" s="23">
        <f>CF54*(1+Assumptions!$I$98*CG$14)</f>
        <v>1.1040808032</v>
      </c>
      <c r="CH54" s="23">
        <f>CG54*(1+Assumptions!$I$98*CH$14)</f>
        <v>1.1261624192640001</v>
      </c>
      <c r="CI54" s="23">
        <f>CH54*(1+Assumptions!$I$98*CI$14)</f>
        <v>1.1261624192640001</v>
      </c>
      <c r="CJ54" s="23">
        <f>CI54*(1+Assumptions!$I$98*CJ$14)</f>
        <v>1.1261624192640001</v>
      </c>
      <c r="CK54" s="23">
        <f>CJ54*(1+Assumptions!$I$98*CK$14)</f>
        <v>1.1261624192640001</v>
      </c>
      <c r="CL54" s="23">
        <f>CK54*(1+Assumptions!$I$98*CL$14)</f>
        <v>1.1261624192640001</v>
      </c>
      <c r="CM54" s="23">
        <f>CL54*(1+Assumptions!$I$98*CM$14)</f>
        <v>1.1261624192640001</v>
      </c>
      <c r="CN54" s="23">
        <f>CM54*(1+Assumptions!$I$98*CN$14)</f>
        <v>1.1261624192640001</v>
      </c>
      <c r="CO54" s="23">
        <f>CN54*(1+Assumptions!$I$98*CO$14)</f>
        <v>1.1261624192640001</v>
      </c>
    </row>
    <row r="55" spans="1:93" x14ac:dyDescent="0.2">
      <c r="A55" s="4"/>
      <c r="B55" s="4"/>
      <c r="C55" s="32"/>
      <c r="D55" s="4" t="s">
        <v>50</v>
      </c>
      <c r="E55" s="4"/>
      <c r="F55" s="4"/>
      <c r="G55" s="4"/>
      <c r="H55" s="5" t="s">
        <v>5</v>
      </c>
      <c r="I55" s="4"/>
      <c r="J55" s="4"/>
      <c r="K55" s="4"/>
      <c r="L55" s="4"/>
      <c r="M55" s="4">
        <v>0</v>
      </c>
      <c r="N55" s="4">
        <f>-(Assumptions!$I$94*(Assumptions!$I$95=MONTH(N$7))+Assumptions!$I$96*(Assumptions!$I$97=MONTH(N$7)))*N48*N54</f>
        <v>0</v>
      </c>
      <c r="O55" s="4">
        <f>-(Assumptions!$I$94*(Assumptions!$I$95=MONTH(O$7))+Assumptions!$I$96*(Assumptions!$I$97=MONTH(O$7)))*O48*O54</f>
        <v>0</v>
      </c>
      <c r="P55" s="4">
        <f>-(Assumptions!$I$94*(Assumptions!$I$95=MONTH(P$7))+Assumptions!$I$96*(Assumptions!$I$97=MONTH(P$7)))*P48*P54</f>
        <v>0</v>
      </c>
      <c r="Q55" s="4">
        <f>-(Assumptions!$I$94*(Assumptions!$I$95=MONTH(Q$7))+Assumptions!$I$96*(Assumptions!$I$97=MONTH(Q$7)))*Q48*Q54</f>
        <v>0</v>
      </c>
      <c r="R55" s="4">
        <f>-(Assumptions!$I$94*(Assumptions!$I$95=MONTH(R$7))+Assumptions!$I$96*(Assumptions!$I$97=MONTH(R$7)))*R48*R54</f>
        <v>0</v>
      </c>
      <c r="S55" s="4">
        <f>-(Assumptions!$I$94*(Assumptions!$I$95=MONTH(S$7))+Assumptions!$I$96*(Assumptions!$I$97=MONTH(S$7)))*S48*S54</f>
        <v>-1000</v>
      </c>
      <c r="T55" s="4">
        <f>-(Assumptions!$I$94*(Assumptions!$I$95=MONTH(T$7))+Assumptions!$I$96*(Assumptions!$I$97=MONTH(T$7)))*T48*T54</f>
        <v>0</v>
      </c>
      <c r="U55" s="4">
        <f>-(Assumptions!$I$94*(Assumptions!$I$95=MONTH(U$7))+Assumptions!$I$96*(Assumptions!$I$97=MONTH(U$7)))*U48*U54</f>
        <v>0</v>
      </c>
      <c r="V55" s="4">
        <f>-(Assumptions!$I$94*(Assumptions!$I$95=MONTH(V$7))+Assumptions!$I$96*(Assumptions!$I$97=MONTH(V$7)))*V48*V54</f>
        <v>0</v>
      </c>
      <c r="W55" s="4">
        <f>-(Assumptions!$I$94*(Assumptions!$I$95=MONTH(W$7))+Assumptions!$I$96*(Assumptions!$I$97=MONTH(W$7)))*W48*W54</f>
        <v>0</v>
      </c>
      <c r="X55" s="4">
        <f>-(Assumptions!$I$94*(Assumptions!$I$95=MONTH(X$7))+Assumptions!$I$96*(Assumptions!$I$97=MONTH(X$7)))*X48*X54</f>
        <v>0</v>
      </c>
      <c r="Y55" s="4">
        <f>-(Assumptions!$I$94*(Assumptions!$I$95=MONTH(Y$7))+Assumptions!$I$96*(Assumptions!$I$97=MONTH(Y$7)))*Y48*Y54</f>
        <v>-3000</v>
      </c>
      <c r="Z55" s="4">
        <f>-(Assumptions!$I$94*(Assumptions!$I$95=MONTH(Z$7))+Assumptions!$I$96*(Assumptions!$I$97=MONTH(Z$7)))*Z48*Z54</f>
        <v>0</v>
      </c>
      <c r="AA55" s="4">
        <f>-(Assumptions!$I$94*(Assumptions!$I$95=MONTH(AA$7))+Assumptions!$I$96*(Assumptions!$I$97=MONTH(AA$7)))*AA48*AA54</f>
        <v>0</v>
      </c>
      <c r="AB55" s="4">
        <f>-(Assumptions!$I$94*(Assumptions!$I$95=MONTH(AB$7))+Assumptions!$I$96*(Assumptions!$I$97=MONTH(AB$7)))*AB48*AB54</f>
        <v>0</v>
      </c>
      <c r="AC55" s="4">
        <f>-(Assumptions!$I$94*(Assumptions!$I$95=MONTH(AC$7))+Assumptions!$I$96*(Assumptions!$I$97=MONTH(AC$7)))*AC48*AC54</f>
        <v>0</v>
      </c>
      <c r="AD55" s="4">
        <f>-(Assumptions!$I$94*(Assumptions!$I$95=MONTH(AD$7))+Assumptions!$I$96*(Assumptions!$I$97=MONTH(AD$7)))*AD48*AD54</f>
        <v>0</v>
      </c>
      <c r="AE55" s="4">
        <f>-(Assumptions!$I$94*(Assumptions!$I$95=MONTH(AE$7))+Assumptions!$I$96*(Assumptions!$I$97=MONTH(AE$7)))*AE48*AE54</f>
        <v>-1020</v>
      </c>
      <c r="AF55" s="4">
        <f>-(Assumptions!$I$94*(Assumptions!$I$95=MONTH(AF$7))+Assumptions!$I$96*(Assumptions!$I$97=MONTH(AF$7)))*AF48*AF54</f>
        <v>0</v>
      </c>
      <c r="AG55" s="4">
        <f>-(Assumptions!$I$94*(Assumptions!$I$95=MONTH(AG$7))+Assumptions!$I$96*(Assumptions!$I$97=MONTH(AG$7)))*AG48*AG54</f>
        <v>0</v>
      </c>
      <c r="AH55" s="4">
        <f>-(Assumptions!$I$94*(Assumptions!$I$95=MONTH(AH$7))+Assumptions!$I$96*(Assumptions!$I$97=MONTH(AH$7)))*AH48*AH54</f>
        <v>0</v>
      </c>
      <c r="AI55" s="4">
        <f>-(Assumptions!$I$94*(Assumptions!$I$95=MONTH(AI$7))+Assumptions!$I$96*(Assumptions!$I$97=MONTH(AI$7)))*AI48*AI54</f>
        <v>0</v>
      </c>
      <c r="AJ55" s="4">
        <f>-(Assumptions!$I$94*(Assumptions!$I$95=MONTH(AJ$7))+Assumptions!$I$96*(Assumptions!$I$97=MONTH(AJ$7)))*AJ48*AJ54</f>
        <v>0</v>
      </c>
      <c r="AK55" s="4">
        <f>-(Assumptions!$I$94*(Assumptions!$I$95=MONTH(AK$7))+Assumptions!$I$96*(Assumptions!$I$97=MONTH(AK$7)))*AK48*AK54</f>
        <v>-3060</v>
      </c>
      <c r="AL55" s="4">
        <f>-(Assumptions!$I$94*(Assumptions!$I$95=MONTH(AL$7))+Assumptions!$I$96*(Assumptions!$I$97=MONTH(AL$7)))*AL48*AL54</f>
        <v>0</v>
      </c>
      <c r="AM55" s="4">
        <f>-(Assumptions!$I$94*(Assumptions!$I$95=MONTH(AM$7))+Assumptions!$I$96*(Assumptions!$I$97=MONTH(AM$7)))*AM48*AM54</f>
        <v>0</v>
      </c>
      <c r="AN55" s="4">
        <f>-(Assumptions!$I$94*(Assumptions!$I$95=MONTH(AN$7))+Assumptions!$I$96*(Assumptions!$I$97=MONTH(AN$7)))*AN48*AN54</f>
        <v>0</v>
      </c>
      <c r="AO55" s="4">
        <f>-(Assumptions!$I$94*(Assumptions!$I$95=MONTH(AO$7))+Assumptions!$I$96*(Assumptions!$I$97=MONTH(AO$7)))*AO48*AO54</f>
        <v>0</v>
      </c>
      <c r="AP55" s="4">
        <f>-(Assumptions!$I$94*(Assumptions!$I$95=MONTH(AP$7))+Assumptions!$I$96*(Assumptions!$I$97=MONTH(AP$7)))*AP48*AP54</f>
        <v>0</v>
      </c>
      <c r="AQ55" s="4">
        <f>-(Assumptions!$I$94*(Assumptions!$I$95=MONTH(AQ$7))+Assumptions!$I$96*(Assumptions!$I$97=MONTH(AQ$7)))*AQ48*AQ54</f>
        <v>-1040.4000000000001</v>
      </c>
      <c r="AR55" s="4">
        <f>-(Assumptions!$I$94*(Assumptions!$I$95=MONTH(AR$7))+Assumptions!$I$96*(Assumptions!$I$97=MONTH(AR$7)))*AR48*AR54</f>
        <v>0</v>
      </c>
      <c r="AS55" s="4">
        <f>-(Assumptions!$I$94*(Assumptions!$I$95=MONTH(AS$7))+Assumptions!$I$96*(Assumptions!$I$97=MONTH(AS$7)))*AS48*AS54</f>
        <v>0</v>
      </c>
      <c r="AT55" s="4">
        <f>-(Assumptions!$I$94*(Assumptions!$I$95=MONTH(AT$7))+Assumptions!$I$96*(Assumptions!$I$97=MONTH(AT$7)))*AT48*AT54</f>
        <v>0</v>
      </c>
      <c r="AU55" s="4">
        <f>-(Assumptions!$I$94*(Assumptions!$I$95=MONTH(AU$7))+Assumptions!$I$96*(Assumptions!$I$97=MONTH(AU$7)))*AU48*AU54</f>
        <v>0</v>
      </c>
      <c r="AV55" s="4">
        <f>-(Assumptions!$I$94*(Assumptions!$I$95=MONTH(AV$7))+Assumptions!$I$96*(Assumptions!$I$97=MONTH(AV$7)))*AV48*AV54</f>
        <v>0</v>
      </c>
      <c r="AW55" s="4">
        <f>-(Assumptions!$I$94*(Assumptions!$I$95=MONTH(AW$7))+Assumptions!$I$96*(Assumptions!$I$97=MONTH(AW$7)))*AW48*AW54</f>
        <v>-3121.2</v>
      </c>
      <c r="AX55" s="4">
        <f>-(Assumptions!$I$94*(Assumptions!$I$95=MONTH(AX$7))+Assumptions!$I$96*(Assumptions!$I$97=MONTH(AX$7)))*AX48*AX54</f>
        <v>0</v>
      </c>
      <c r="AY55" s="4">
        <f>-(Assumptions!$I$94*(Assumptions!$I$95=MONTH(AY$7))+Assumptions!$I$96*(Assumptions!$I$97=MONTH(AY$7)))*AY48*AY54</f>
        <v>0</v>
      </c>
      <c r="AZ55" s="4">
        <f>-(Assumptions!$I$94*(Assumptions!$I$95=MONTH(AZ$7))+Assumptions!$I$96*(Assumptions!$I$97=MONTH(AZ$7)))*AZ48*AZ54</f>
        <v>0</v>
      </c>
      <c r="BA55" s="4">
        <f>-(Assumptions!$I$94*(Assumptions!$I$95=MONTH(BA$7))+Assumptions!$I$96*(Assumptions!$I$97=MONTH(BA$7)))*BA48*BA54</f>
        <v>0</v>
      </c>
      <c r="BB55" s="4">
        <f>-(Assumptions!$I$94*(Assumptions!$I$95=MONTH(BB$7))+Assumptions!$I$96*(Assumptions!$I$97=MONTH(BB$7)))*BB48*BB54</f>
        <v>0</v>
      </c>
      <c r="BC55" s="4">
        <f>-(Assumptions!$I$94*(Assumptions!$I$95=MONTH(BC$7))+Assumptions!$I$96*(Assumptions!$I$97=MONTH(BC$7)))*BC48*BC54</f>
        <v>-1061.2079999999999</v>
      </c>
      <c r="BD55" s="4">
        <f>-(Assumptions!$I$94*(Assumptions!$I$95=MONTH(BD$7))+Assumptions!$I$96*(Assumptions!$I$97=MONTH(BD$7)))*BD48*BD54</f>
        <v>0</v>
      </c>
      <c r="BE55" s="4">
        <f>-(Assumptions!$I$94*(Assumptions!$I$95=MONTH(BE$7))+Assumptions!$I$96*(Assumptions!$I$97=MONTH(BE$7)))*BE48*BE54</f>
        <v>0</v>
      </c>
      <c r="BF55" s="4">
        <f>-(Assumptions!$I$94*(Assumptions!$I$95=MONTH(BF$7))+Assumptions!$I$96*(Assumptions!$I$97=MONTH(BF$7)))*BF48*BF54</f>
        <v>0</v>
      </c>
      <c r="BG55" s="4">
        <f>-(Assumptions!$I$94*(Assumptions!$I$95=MONTH(BG$7))+Assumptions!$I$96*(Assumptions!$I$97=MONTH(BG$7)))*BG48*BG54</f>
        <v>0</v>
      </c>
      <c r="BH55" s="4">
        <f>-(Assumptions!$I$94*(Assumptions!$I$95=MONTH(BH$7))+Assumptions!$I$96*(Assumptions!$I$97=MONTH(BH$7)))*BH48*BH54</f>
        <v>0</v>
      </c>
      <c r="BI55" s="4">
        <f>-(Assumptions!$I$94*(Assumptions!$I$95=MONTH(BI$7))+Assumptions!$I$96*(Assumptions!$I$97=MONTH(BI$7)))*BI48*BI54</f>
        <v>-3183.6239999999998</v>
      </c>
      <c r="BJ55" s="4">
        <f>-(Assumptions!$I$94*(Assumptions!$I$95=MONTH(BJ$7))+Assumptions!$I$96*(Assumptions!$I$97=MONTH(BJ$7)))*BJ48*BJ54</f>
        <v>0</v>
      </c>
      <c r="BK55" s="4">
        <f>-(Assumptions!$I$94*(Assumptions!$I$95=MONTH(BK$7))+Assumptions!$I$96*(Assumptions!$I$97=MONTH(BK$7)))*BK48*BK54</f>
        <v>0</v>
      </c>
      <c r="BL55" s="4">
        <f>-(Assumptions!$I$94*(Assumptions!$I$95=MONTH(BL$7))+Assumptions!$I$96*(Assumptions!$I$97=MONTH(BL$7)))*BL48*BL54</f>
        <v>0</v>
      </c>
      <c r="BM55" s="4">
        <f>-(Assumptions!$I$94*(Assumptions!$I$95=MONTH(BM$7))+Assumptions!$I$96*(Assumptions!$I$97=MONTH(BM$7)))*BM48*BM54</f>
        <v>0</v>
      </c>
      <c r="BN55" s="4">
        <f>-(Assumptions!$I$94*(Assumptions!$I$95=MONTH(BN$7))+Assumptions!$I$96*(Assumptions!$I$97=MONTH(BN$7)))*BN48*BN54</f>
        <v>0</v>
      </c>
      <c r="BO55" s="4">
        <f>-(Assumptions!$I$94*(Assumptions!$I$95=MONTH(BO$7))+Assumptions!$I$96*(Assumptions!$I$97=MONTH(BO$7)))*BO48*BO54</f>
        <v>-1082.4321600000001</v>
      </c>
      <c r="BP55" s="4">
        <f>-(Assumptions!$I$94*(Assumptions!$I$95=MONTH(BP$7))+Assumptions!$I$96*(Assumptions!$I$97=MONTH(BP$7)))*BP48*BP54</f>
        <v>0</v>
      </c>
      <c r="BQ55" s="4">
        <f>-(Assumptions!$I$94*(Assumptions!$I$95=MONTH(BQ$7))+Assumptions!$I$96*(Assumptions!$I$97=MONTH(BQ$7)))*BQ48*BQ54</f>
        <v>0</v>
      </c>
      <c r="BR55" s="4">
        <f>-(Assumptions!$I$94*(Assumptions!$I$95=MONTH(BR$7))+Assumptions!$I$96*(Assumptions!$I$97=MONTH(BR$7)))*BR48*BR54</f>
        <v>0</v>
      </c>
      <c r="BS55" s="4">
        <f>-(Assumptions!$I$94*(Assumptions!$I$95=MONTH(BS$7))+Assumptions!$I$96*(Assumptions!$I$97=MONTH(BS$7)))*BS48*BS54</f>
        <v>0</v>
      </c>
      <c r="BT55" s="4">
        <f>-(Assumptions!$I$94*(Assumptions!$I$95=MONTH(BT$7))+Assumptions!$I$96*(Assumptions!$I$97=MONTH(BT$7)))*BT48*BT54</f>
        <v>0</v>
      </c>
      <c r="BU55" s="4">
        <f>-(Assumptions!$I$94*(Assumptions!$I$95=MONTH(BU$7))+Assumptions!$I$96*(Assumptions!$I$97=MONTH(BU$7)))*BU48*BU54</f>
        <v>-3247.29648</v>
      </c>
      <c r="BV55" s="4">
        <f>-(Assumptions!$I$94*(Assumptions!$I$95=MONTH(BV$7))+Assumptions!$I$96*(Assumptions!$I$97=MONTH(BV$7)))*BV48*BV54</f>
        <v>0</v>
      </c>
      <c r="BW55" s="4">
        <f>-(Assumptions!$I$94*(Assumptions!$I$95=MONTH(BW$7))+Assumptions!$I$96*(Assumptions!$I$97=MONTH(BW$7)))*BW48*BW54</f>
        <v>0</v>
      </c>
      <c r="BX55" s="4">
        <f>-(Assumptions!$I$94*(Assumptions!$I$95=MONTH(BX$7))+Assumptions!$I$96*(Assumptions!$I$97=MONTH(BX$7)))*BX48*BX54</f>
        <v>0</v>
      </c>
      <c r="BY55" s="4">
        <f>-(Assumptions!$I$94*(Assumptions!$I$95=MONTH(BY$7))+Assumptions!$I$96*(Assumptions!$I$97=MONTH(BY$7)))*BY48*BY54</f>
        <v>0</v>
      </c>
      <c r="BZ55" s="4">
        <f>-(Assumptions!$I$94*(Assumptions!$I$95=MONTH(BZ$7))+Assumptions!$I$96*(Assumptions!$I$97=MONTH(BZ$7)))*BZ48*BZ54</f>
        <v>0</v>
      </c>
      <c r="CA55" s="4">
        <f>-(Assumptions!$I$94*(Assumptions!$I$95=MONTH(CA$7))+Assumptions!$I$96*(Assumptions!$I$97=MONTH(CA$7)))*CA48*CA54</f>
        <v>-1104.0808032</v>
      </c>
      <c r="CB55" s="4">
        <f>-(Assumptions!$I$94*(Assumptions!$I$95=MONTH(CB$7))+Assumptions!$I$96*(Assumptions!$I$97=MONTH(CB$7)))*CB48*CB54</f>
        <v>0</v>
      </c>
      <c r="CC55" s="4">
        <f>-(Assumptions!$I$94*(Assumptions!$I$95=MONTH(CC$7))+Assumptions!$I$96*(Assumptions!$I$97=MONTH(CC$7)))*CC48*CC54</f>
        <v>0</v>
      </c>
      <c r="CD55" s="4">
        <f>-(Assumptions!$I$94*(Assumptions!$I$95=MONTH(CD$7))+Assumptions!$I$96*(Assumptions!$I$97=MONTH(CD$7)))*CD48*CD54</f>
        <v>0</v>
      </c>
      <c r="CE55" s="4">
        <f>-(Assumptions!$I$94*(Assumptions!$I$95=MONTH(CE$7))+Assumptions!$I$96*(Assumptions!$I$97=MONTH(CE$7)))*CE48*CE54</f>
        <v>0</v>
      </c>
      <c r="CF55" s="4">
        <f>-(Assumptions!$I$94*(Assumptions!$I$95=MONTH(CF$7))+Assumptions!$I$96*(Assumptions!$I$97=MONTH(CF$7)))*CF48*CF54</f>
        <v>0</v>
      </c>
      <c r="CG55" s="4">
        <f>-(Assumptions!$I$94*(Assumptions!$I$95=MONTH(CG$7))+Assumptions!$I$96*(Assumptions!$I$97=MONTH(CG$7)))*CG48*CG54</f>
        <v>-3312.2424096</v>
      </c>
      <c r="CH55" s="4">
        <f>-(Assumptions!$I$94*(Assumptions!$I$95=MONTH(CH$7))+Assumptions!$I$96*(Assumptions!$I$97=MONTH(CH$7)))*CH48*CH54</f>
        <v>0</v>
      </c>
      <c r="CI55" s="4">
        <f>-(Assumptions!$I$94*(Assumptions!$I$95=MONTH(CI$7))+Assumptions!$I$96*(Assumptions!$I$97=MONTH(CI$7)))*CI48*CI54</f>
        <v>0</v>
      </c>
      <c r="CJ55" s="4">
        <f>-(Assumptions!$I$94*(Assumptions!$I$95=MONTH(CJ$7))+Assumptions!$I$96*(Assumptions!$I$97=MONTH(CJ$7)))*CJ48*CJ54</f>
        <v>0</v>
      </c>
      <c r="CK55" s="4">
        <f>-(Assumptions!$I$94*(Assumptions!$I$95=MONTH(CK$7))+Assumptions!$I$96*(Assumptions!$I$97=MONTH(CK$7)))*CK48*CK54</f>
        <v>0</v>
      </c>
      <c r="CL55" s="4">
        <f>-(Assumptions!$I$94*(Assumptions!$I$95=MONTH(CL$7))+Assumptions!$I$96*(Assumptions!$I$97=MONTH(CL$7)))*CL48*CL54</f>
        <v>0</v>
      </c>
      <c r="CM55" s="4">
        <f>-(Assumptions!$I$94*(Assumptions!$I$95=MONTH(CM$7))+Assumptions!$I$96*(Assumptions!$I$97=MONTH(CM$7)))*CM48*CM54</f>
        <v>0</v>
      </c>
      <c r="CN55" s="4">
        <f>-(Assumptions!$I$94*(Assumptions!$I$95=MONTH(CN$7))+Assumptions!$I$96*(Assumptions!$I$97=MONTH(CN$7)))*CN48*CN54</f>
        <v>0</v>
      </c>
      <c r="CO55" s="4">
        <f>-(Assumptions!$I$94*(Assumptions!$I$95=MONTH(CO$7))+Assumptions!$I$96*(Assumptions!$I$97=MONTH(CO$7)))*CO48*CO54</f>
        <v>0</v>
      </c>
    </row>
    <row r="56" spans="1:93" x14ac:dyDescent="0.2">
      <c r="A56" s="4"/>
      <c r="B56" s="4"/>
      <c r="C56" s="32"/>
      <c r="D56" s="4" t="s">
        <v>88</v>
      </c>
      <c r="E56" s="4"/>
      <c r="F56" s="4"/>
      <c r="G56" s="4"/>
      <c r="H56" s="5"/>
      <c r="I56" s="4"/>
      <c r="J56" s="4"/>
      <c r="K56" s="4"/>
      <c r="L56" s="4"/>
      <c r="M56" s="4">
        <f>XNPV(Assumptions!$I$119,M55:CO55,M7:CO7)</f>
        <v>-19543.94051619144</v>
      </c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</row>
    <row r="57" spans="1:93" x14ac:dyDescent="0.2">
      <c r="A57" s="4"/>
      <c r="B57" s="4"/>
      <c r="C57" s="32"/>
      <c r="D57" s="4"/>
      <c r="E57" s="4"/>
      <c r="F57" s="4"/>
      <c r="G57" s="4"/>
      <c r="H57" s="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</row>
    <row r="58" spans="1:93" x14ac:dyDescent="0.2">
      <c r="A58" s="4"/>
      <c r="B58" s="4"/>
      <c r="C58" s="32"/>
      <c r="D58" s="4" t="s">
        <v>76</v>
      </c>
      <c r="E58" s="4"/>
      <c r="F58" s="4"/>
      <c r="G58" s="4"/>
      <c r="H58" s="5" t="s">
        <v>5</v>
      </c>
      <c r="I58" s="4"/>
      <c r="J58" s="4"/>
      <c r="K58" s="4"/>
      <c r="L58" s="4"/>
      <c r="M58" s="4"/>
      <c r="N58" s="4">
        <f>Assumptions!$I$42*N48*(1-O48)</f>
        <v>0</v>
      </c>
      <c r="O58" s="4">
        <f>Assumptions!$I$42*O48*(1-P48)</f>
        <v>0</v>
      </c>
      <c r="P58" s="4">
        <f>Assumptions!$I$42*P48*(1-Q48)</f>
        <v>0</v>
      </c>
      <c r="Q58" s="4">
        <f>Assumptions!$I$42*Q48*(1-R48)</f>
        <v>0</v>
      </c>
      <c r="R58" s="4">
        <f>Assumptions!$I$42*R48*(1-S48)</f>
        <v>0</v>
      </c>
      <c r="S58" s="4">
        <f>Assumptions!$I$42*S48*(1-T48)</f>
        <v>0</v>
      </c>
      <c r="T58" s="4">
        <f>Assumptions!$I$42*T48*(1-U48)</f>
        <v>0</v>
      </c>
      <c r="U58" s="4">
        <f>Assumptions!$I$42*U48*(1-V48)</f>
        <v>0</v>
      </c>
      <c r="V58" s="4">
        <f>Assumptions!$I$42*V48*(1-W48)</f>
        <v>0</v>
      </c>
      <c r="W58" s="4">
        <f>Assumptions!$I$42*W48*(1-X48)</f>
        <v>0</v>
      </c>
      <c r="X58" s="4">
        <f>Assumptions!$I$42*X48*(1-Y48)</f>
        <v>0</v>
      </c>
      <c r="Y58" s="4">
        <f>Assumptions!$I$42*Y48*(1-Z48)</f>
        <v>0</v>
      </c>
      <c r="Z58" s="4">
        <f>Assumptions!$I$42*Z48*(1-AA48)</f>
        <v>0</v>
      </c>
      <c r="AA58" s="4">
        <f>Assumptions!$I$42*AA48*(1-AB48)</f>
        <v>0</v>
      </c>
      <c r="AB58" s="4">
        <f>Assumptions!$I$42*AB48*(1-AC48)</f>
        <v>0</v>
      </c>
      <c r="AC58" s="4">
        <f>Assumptions!$I$42*AC48*(1-AD48)</f>
        <v>0</v>
      </c>
      <c r="AD58" s="4">
        <f>Assumptions!$I$42*AD48*(1-AE48)</f>
        <v>0</v>
      </c>
      <c r="AE58" s="4">
        <f>Assumptions!$I$42*AE48*(1-AF48)</f>
        <v>0</v>
      </c>
      <c r="AF58" s="4">
        <f>Assumptions!$I$42*AF48*(1-AG48)</f>
        <v>0</v>
      </c>
      <c r="AG58" s="4">
        <f>Assumptions!$I$42*AG48*(1-AH48)</f>
        <v>0</v>
      </c>
      <c r="AH58" s="4">
        <f>Assumptions!$I$42*AH48*(1-AI48)</f>
        <v>0</v>
      </c>
      <c r="AI58" s="4">
        <f>Assumptions!$I$42*AI48*(1-AJ48)</f>
        <v>0</v>
      </c>
      <c r="AJ58" s="4">
        <f>Assumptions!$I$42*AJ48*(1-AK48)</f>
        <v>0</v>
      </c>
      <c r="AK58" s="4">
        <f>Assumptions!$I$42*AK48*(1-AL48)</f>
        <v>0</v>
      </c>
      <c r="AL58" s="4">
        <f>Assumptions!$I$42*AL48*(1-AM48)</f>
        <v>0</v>
      </c>
      <c r="AM58" s="4">
        <f>Assumptions!$I$42*AM48*(1-AN48)</f>
        <v>0</v>
      </c>
      <c r="AN58" s="4">
        <f>Assumptions!$I$42*AN48*(1-AO48)</f>
        <v>0</v>
      </c>
      <c r="AO58" s="4">
        <f>Assumptions!$I$42*AO48*(1-AP48)</f>
        <v>0</v>
      </c>
      <c r="AP58" s="4">
        <f>Assumptions!$I$42*AP48*(1-AQ48)</f>
        <v>0</v>
      </c>
      <c r="AQ58" s="4">
        <f>Assumptions!$I$42*AQ48*(1-AR48)</f>
        <v>0</v>
      </c>
      <c r="AR58" s="4">
        <f>Assumptions!$I$42*AR48*(1-AS48)</f>
        <v>0</v>
      </c>
      <c r="AS58" s="4">
        <f>Assumptions!$I$42*AS48*(1-AT48)</f>
        <v>0</v>
      </c>
      <c r="AT58" s="4">
        <f>Assumptions!$I$42*AT48*(1-AU48)</f>
        <v>0</v>
      </c>
      <c r="AU58" s="4">
        <f>Assumptions!$I$42*AU48*(1-AV48)</f>
        <v>0</v>
      </c>
      <c r="AV58" s="4">
        <f>Assumptions!$I$42*AV48*(1-AW48)</f>
        <v>0</v>
      </c>
      <c r="AW58" s="4">
        <f>Assumptions!$I$42*AW48*(1-AX48)</f>
        <v>0</v>
      </c>
      <c r="AX58" s="4">
        <f>Assumptions!$I$42*AX48*(1-AY48)</f>
        <v>0</v>
      </c>
      <c r="AY58" s="4">
        <f>Assumptions!$I$42*AY48*(1-AZ48)</f>
        <v>0</v>
      </c>
      <c r="AZ58" s="4">
        <f>Assumptions!$I$42*AZ48*(1-BA48)</f>
        <v>0</v>
      </c>
      <c r="BA58" s="4">
        <f>Assumptions!$I$42*BA48*(1-BB48)</f>
        <v>0</v>
      </c>
      <c r="BB58" s="4">
        <f>Assumptions!$I$42*BB48*(1-BC48)</f>
        <v>0</v>
      </c>
      <c r="BC58" s="4">
        <f>Assumptions!$I$42*BC48*(1-BD48)</f>
        <v>0</v>
      </c>
      <c r="BD58" s="4">
        <f>Assumptions!$I$42*BD48*(1-BE48)</f>
        <v>0</v>
      </c>
      <c r="BE58" s="4">
        <f>Assumptions!$I$42*BE48*(1-BF48)</f>
        <v>0</v>
      </c>
      <c r="BF58" s="4">
        <f>Assumptions!$I$42*BF48*(1-BG48)</f>
        <v>0</v>
      </c>
      <c r="BG58" s="4">
        <f>Assumptions!$I$42*BG48*(1-BH48)</f>
        <v>0</v>
      </c>
      <c r="BH58" s="4">
        <f>Assumptions!$I$42*BH48*(1-BI48)</f>
        <v>0</v>
      </c>
      <c r="BI58" s="4">
        <f>Assumptions!$I$42*BI48*(1-BJ48)</f>
        <v>0</v>
      </c>
      <c r="BJ58" s="4">
        <f>Assumptions!$I$42*BJ48*(1-BK48)</f>
        <v>0</v>
      </c>
      <c r="BK58" s="4">
        <f>Assumptions!$I$42*BK48*(1-BL48)</f>
        <v>0</v>
      </c>
      <c r="BL58" s="4">
        <f>Assumptions!$I$42*BL48*(1-BM48)</f>
        <v>0</v>
      </c>
      <c r="BM58" s="4">
        <f>Assumptions!$I$42*BM48*(1-BN48)</f>
        <v>0</v>
      </c>
      <c r="BN58" s="4">
        <f>Assumptions!$I$42*BN48*(1-BO48)</f>
        <v>0</v>
      </c>
      <c r="BO58" s="4">
        <f>Assumptions!$I$42*BO48*(1-BP48)</f>
        <v>0</v>
      </c>
      <c r="BP58" s="4">
        <f>Assumptions!$I$42*BP48*(1-BQ48)</f>
        <v>0</v>
      </c>
      <c r="BQ58" s="4">
        <f>Assumptions!$I$42*BQ48*(1-BR48)</f>
        <v>0</v>
      </c>
      <c r="BR58" s="4">
        <f>Assumptions!$I$42*BR48*(1-BS48)</f>
        <v>0</v>
      </c>
      <c r="BS58" s="4">
        <f>Assumptions!$I$42*BS48*(1-BT48)</f>
        <v>0</v>
      </c>
      <c r="BT58" s="4">
        <f>Assumptions!$I$42*BT48*(1-BU48)</f>
        <v>0</v>
      </c>
      <c r="BU58" s="4">
        <f>Assumptions!$I$42*BU48*(1-BV48)</f>
        <v>0</v>
      </c>
      <c r="BV58" s="4">
        <f>Assumptions!$I$42*BV48*(1-BW48)</f>
        <v>0</v>
      </c>
      <c r="BW58" s="4">
        <f>Assumptions!$I$42*BW48*(1-BX48)</f>
        <v>0</v>
      </c>
      <c r="BX58" s="4">
        <f>Assumptions!$I$42*BX48*(1-BY48)</f>
        <v>0</v>
      </c>
      <c r="BY58" s="4">
        <f>Assumptions!$I$42*BY48*(1-BZ48)</f>
        <v>0</v>
      </c>
      <c r="BZ58" s="4">
        <f>Assumptions!$I$42*BZ48*(1-CA48)</f>
        <v>0</v>
      </c>
      <c r="CA58" s="4">
        <f>Assumptions!$I$42*CA48*(1-CB48)</f>
        <v>0</v>
      </c>
      <c r="CB58" s="4">
        <f>Assumptions!$I$42*CB48*(1-CC48)</f>
        <v>0</v>
      </c>
      <c r="CC58" s="4">
        <f>Assumptions!$I$42*CC48*(1-CD48)</f>
        <v>0</v>
      </c>
      <c r="CD58" s="4">
        <f>Assumptions!$I$42*CD48*(1-CE48)</f>
        <v>0</v>
      </c>
      <c r="CE58" s="4">
        <f>Assumptions!$I$42*CE48*(1-CF48)</f>
        <v>0</v>
      </c>
      <c r="CF58" s="4">
        <f>Assumptions!$I$42*CF48*(1-CG48)</f>
        <v>0</v>
      </c>
      <c r="CG58" s="4">
        <f>Assumptions!$I$42*CG48*(1-CH48)</f>
        <v>550000</v>
      </c>
      <c r="CH58" s="4">
        <f>Assumptions!$I$42*CH48*(1-CI48)</f>
        <v>0</v>
      </c>
      <c r="CI58" s="4">
        <f>Assumptions!$I$42*CI48*(1-CJ48)</f>
        <v>0</v>
      </c>
      <c r="CJ58" s="4">
        <f>Assumptions!$I$42*CJ48*(1-CK48)</f>
        <v>0</v>
      </c>
      <c r="CK58" s="4">
        <f>Assumptions!$I$42*CK48*(1-CL48)</f>
        <v>0</v>
      </c>
      <c r="CL58" s="4">
        <f>Assumptions!$I$42*CL48*(1-CM48)</f>
        <v>0</v>
      </c>
      <c r="CM58" s="4">
        <f>Assumptions!$I$42*CM48*(1-CN48)</f>
        <v>0</v>
      </c>
      <c r="CN58" s="4">
        <f>Assumptions!$I$42*CN48*(1-CO48)</f>
        <v>0</v>
      </c>
      <c r="CO58" s="4">
        <f>Assumptions!$I$42*CO48*(1-CP48)</f>
        <v>0</v>
      </c>
    </row>
    <row r="59" spans="1:93" x14ac:dyDescent="0.2">
      <c r="A59" s="4"/>
      <c r="B59" s="4"/>
      <c r="C59" s="32"/>
      <c r="D59" s="4"/>
      <c r="E59" s="4"/>
      <c r="F59" s="4"/>
      <c r="G59" s="4"/>
      <c r="H59" s="5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</row>
    <row r="60" spans="1:93" x14ac:dyDescent="0.2">
      <c r="A60" s="4"/>
      <c r="B60" s="4"/>
      <c r="C60" s="32"/>
      <c r="D60" s="4" t="s">
        <v>75</v>
      </c>
      <c r="E60" s="4"/>
      <c r="F60" s="4"/>
      <c r="G60" s="4"/>
      <c r="H60" s="5" t="s">
        <v>5</v>
      </c>
      <c r="I60" s="4"/>
      <c r="J60" s="4"/>
      <c r="K60" s="4"/>
      <c r="L60" s="4"/>
      <c r="M60" s="18">
        <f>-Assumptions!$I$18</f>
        <v>-500000</v>
      </c>
      <c r="N60" s="4">
        <f>N52+N55+N58</f>
        <v>13750</v>
      </c>
      <c r="O60" s="4">
        <f>O52+O55+O58</f>
        <v>0</v>
      </c>
      <c r="P60" s="4">
        <f>P52+P55+P58</f>
        <v>0</v>
      </c>
      <c r="Q60" s="4">
        <f>Q52+Q55+Q58</f>
        <v>13750</v>
      </c>
      <c r="R60" s="4">
        <f>R52+R55+R58</f>
        <v>0</v>
      </c>
      <c r="S60" s="4">
        <f>S52+S55+S58</f>
        <v>-1000</v>
      </c>
      <c r="T60" s="4">
        <f>T52+T55+T58</f>
        <v>13750</v>
      </c>
      <c r="U60" s="4">
        <f>U52+U55+U58</f>
        <v>0</v>
      </c>
      <c r="V60" s="4">
        <f>V52+V55+V58</f>
        <v>0</v>
      </c>
      <c r="W60" s="4">
        <f>W52+W55+W58</f>
        <v>13750</v>
      </c>
      <c r="X60" s="4">
        <f>X52+X55+X58</f>
        <v>0</v>
      </c>
      <c r="Y60" s="4">
        <f>Y52+Y55+Y58</f>
        <v>-3000</v>
      </c>
      <c r="Z60" s="4">
        <f>Z52+Z55+Z58</f>
        <v>14025</v>
      </c>
      <c r="AA60" s="4">
        <f>AA52+AA55+AA58</f>
        <v>0</v>
      </c>
      <c r="AB60" s="4">
        <f>AB52+AB55+AB58</f>
        <v>0</v>
      </c>
      <c r="AC60" s="4">
        <f>AC52+AC55+AC58</f>
        <v>14025</v>
      </c>
      <c r="AD60" s="4">
        <f>AD52+AD55+AD58</f>
        <v>0</v>
      </c>
      <c r="AE60" s="4">
        <f>AE52+AE55+AE58</f>
        <v>-1020</v>
      </c>
      <c r="AF60" s="4">
        <f>AF52+AF55+AF58</f>
        <v>14025</v>
      </c>
      <c r="AG60" s="4">
        <f>AG52+AG55+AG58</f>
        <v>0</v>
      </c>
      <c r="AH60" s="4">
        <f>AH52+AH55+AH58</f>
        <v>0</v>
      </c>
      <c r="AI60" s="4">
        <f>AI52+AI55+AI58</f>
        <v>14025</v>
      </c>
      <c r="AJ60" s="4">
        <f>AJ52+AJ55+AJ58</f>
        <v>0</v>
      </c>
      <c r="AK60" s="4">
        <f>AK52+AK55+AK58</f>
        <v>-3060</v>
      </c>
      <c r="AL60" s="4">
        <f>AL52+AL55+AL58</f>
        <v>14305.5</v>
      </c>
      <c r="AM60" s="4">
        <f>AM52+AM55+AM58</f>
        <v>0</v>
      </c>
      <c r="AN60" s="4">
        <f>AN52+AN55+AN58</f>
        <v>0</v>
      </c>
      <c r="AO60" s="4">
        <f>AO52+AO55+AO58</f>
        <v>14305.5</v>
      </c>
      <c r="AP60" s="4">
        <f>AP52+AP55+AP58</f>
        <v>0</v>
      </c>
      <c r="AQ60" s="4">
        <f>AQ52+AQ55+AQ58</f>
        <v>-1040.4000000000001</v>
      </c>
      <c r="AR60" s="4">
        <f>AR52+AR55+AR58</f>
        <v>14305.5</v>
      </c>
      <c r="AS60" s="4">
        <f>AS52+AS55+AS58</f>
        <v>0</v>
      </c>
      <c r="AT60" s="4">
        <f>AT52+AT55+AT58</f>
        <v>0</v>
      </c>
      <c r="AU60" s="4">
        <f>AU52+AU55+AU58</f>
        <v>14305.5</v>
      </c>
      <c r="AV60" s="4">
        <f>AV52+AV55+AV58</f>
        <v>0</v>
      </c>
      <c r="AW60" s="4">
        <f>AW52+AW55+AW58</f>
        <v>-3121.2</v>
      </c>
      <c r="AX60" s="4">
        <f>AX52+AX55+AX58</f>
        <v>14591.609999999999</v>
      </c>
      <c r="AY60" s="4">
        <f>AY52+AY55+AY58</f>
        <v>0</v>
      </c>
      <c r="AZ60" s="4">
        <f>AZ52+AZ55+AZ58</f>
        <v>0</v>
      </c>
      <c r="BA60" s="4">
        <f>BA52+BA55+BA58</f>
        <v>14591.609999999999</v>
      </c>
      <c r="BB60" s="4">
        <f>BB52+BB55+BB58</f>
        <v>0</v>
      </c>
      <c r="BC60" s="4">
        <f>BC52+BC55+BC58</f>
        <v>-1061.2079999999999</v>
      </c>
      <c r="BD60" s="4">
        <f>BD52+BD55+BD58</f>
        <v>14591.609999999999</v>
      </c>
      <c r="BE60" s="4">
        <f>BE52+BE55+BE58</f>
        <v>0</v>
      </c>
      <c r="BF60" s="4">
        <f>BF52+BF55+BF58</f>
        <v>0</v>
      </c>
      <c r="BG60" s="4">
        <f>BG52+BG55+BG58</f>
        <v>14591.609999999999</v>
      </c>
      <c r="BH60" s="4">
        <f>BH52+BH55+BH58</f>
        <v>0</v>
      </c>
      <c r="BI60" s="4">
        <f>BI52+BI55+BI58</f>
        <v>-3183.6239999999998</v>
      </c>
      <c r="BJ60" s="4">
        <f>BJ52+BJ55+BJ58</f>
        <v>14883.4422</v>
      </c>
      <c r="BK60" s="4">
        <f>BK52+BK55+BK58</f>
        <v>0</v>
      </c>
      <c r="BL60" s="4">
        <f>BL52+BL55+BL58</f>
        <v>0</v>
      </c>
      <c r="BM60" s="4">
        <f>BM52+BM55+BM58</f>
        <v>14883.4422</v>
      </c>
      <c r="BN60" s="4">
        <f>BN52+BN55+BN58</f>
        <v>0</v>
      </c>
      <c r="BO60" s="4">
        <f>BO52+BO55+BO58</f>
        <v>-1082.4321600000001</v>
      </c>
      <c r="BP60" s="4">
        <f>BP52+BP55+BP58</f>
        <v>14883.4422</v>
      </c>
      <c r="BQ60" s="4">
        <f>BQ52+BQ55+BQ58</f>
        <v>0</v>
      </c>
      <c r="BR60" s="4">
        <f>BR52+BR55+BR58</f>
        <v>0</v>
      </c>
      <c r="BS60" s="4">
        <f>BS52+BS55+BS58</f>
        <v>14883.4422</v>
      </c>
      <c r="BT60" s="4">
        <f>BT52+BT55+BT58</f>
        <v>0</v>
      </c>
      <c r="BU60" s="4">
        <f>BU52+BU55+BU58</f>
        <v>-3247.29648</v>
      </c>
      <c r="BV60" s="4">
        <f>BV52+BV55+BV58</f>
        <v>15181.111044000001</v>
      </c>
      <c r="BW60" s="4">
        <f>BW52+BW55+BW58</f>
        <v>0</v>
      </c>
      <c r="BX60" s="4">
        <f>BX52+BX55+BX58</f>
        <v>0</v>
      </c>
      <c r="BY60" s="4">
        <f>BY52+BY55+BY58</f>
        <v>15181.111044000001</v>
      </c>
      <c r="BZ60" s="4">
        <f>BZ52+BZ55+BZ58</f>
        <v>0</v>
      </c>
      <c r="CA60" s="4">
        <f>CA52+CA55+CA58</f>
        <v>-1104.0808032</v>
      </c>
      <c r="CB60" s="4">
        <f>CB52+CB55+CB58</f>
        <v>15181.111044000001</v>
      </c>
      <c r="CC60" s="4">
        <f>CC52+CC55+CC58</f>
        <v>0</v>
      </c>
      <c r="CD60" s="4">
        <f>CD52+CD55+CD58</f>
        <v>0</v>
      </c>
      <c r="CE60" s="4">
        <f>CE52+CE55+CE58</f>
        <v>15181.111044000001</v>
      </c>
      <c r="CF60" s="4">
        <f>CF52+CF55+CF58</f>
        <v>0</v>
      </c>
      <c r="CG60" s="4">
        <f>CG52+CG55+CG58</f>
        <v>546687.75759040006</v>
      </c>
      <c r="CH60" s="4">
        <f>CH52+CH55+CH58</f>
        <v>0</v>
      </c>
      <c r="CI60" s="4">
        <f>CI52+CI55+CI58</f>
        <v>0</v>
      </c>
      <c r="CJ60" s="4">
        <f>CJ52+CJ55+CJ58</f>
        <v>0</v>
      </c>
      <c r="CK60" s="4">
        <f>CK52+CK55+CK58</f>
        <v>0</v>
      </c>
      <c r="CL60" s="4">
        <f>CL52+CL55+CL58</f>
        <v>0</v>
      </c>
      <c r="CM60" s="4">
        <f>CM52+CM55+CM58</f>
        <v>0</v>
      </c>
      <c r="CN60" s="4">
        <f>CN52+CN55+CN58</f>
        <v>0</v>
      </c>
      <c r="CO60" s="4">
        <f>CO52+CO55+CO58</f>
        <v>0</v>
      </c>
    </row>
    <row r="61" spans="1:93" x14ac:dyDescent="0.2">
      <c r="A61" s="4"/>
      <c r="B61" s="4"/>
      <c r="C61" s="32"/>
      <c r="D61" s="4"/>
      <c r="E61" s="4"/>
      <c r="F61" s="4"/>
      <c r="G61" s="4"/>
      <c r="H61" s="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</row>
    <row r="62" spans="1:93" x14ac:dyDescent="0.2">
      <c r="A62" s="4"/>
      <c r="B62" s="4"/>
      <c r="C62" s="32"/>
      <c r="D62" s="4" t="s">
        <v>77</v>
      </c>
      <c r="E62" s="4"/>
      <c r="F62" s="4"/>
      <c r="G62" s="4"/>
      <c r="H62" s="5" t="s">
        <v>5</v>
      </c>
      <c r="I62" s="4"/>
      <c r="J62" s="4"/>
      <c r="K62" s="4"/>
      <c r="L62" s="4"/>
      <c r="M62" s="4">
        <f>XNPV(Assumptions!$I$119,M60:CO60,$M$7:$CO$7)</f>
        <v>104499.38198717314</v>
      </c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</row>
    <row r="63" spans="1:93" x14ac:dyDescent="0.2">
      <c r="A63" s="4"/>
      <c r="B63" s="4"/>
      <c r="C63" s="32"/>
      <c r="D63" s="4"/>
      <c r="E63" s="4"/>
      <c r="F63" s="4"/>
      <c r="G63" s="4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</row>
    <row r="64" spans="1:93" x14ac:dyDescent="0.2">
      <c r="A64" s="4"/>
      <c r="B64" s="4"/>
      <c r="C64" s="32" t="s">
        <v>55</v>
      </c>
      <c r="D64" s="4"/>
      <c r="E64" s="4"/>
      <c r="F64" s="4"/>
      <c r="G64" s="4"/>
      <c r="H64" s="5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</row>
    <row r="65" spans="1:93" x14ac:dyDescent="0.2">
      <c r="A65" s="4"/>
      <c r="B65" s="4"/>
      <c r="C65" s="32"/>
      <c r="D65" s="4" t="s">
        <v>72</v>
      </c>
      <c r="E65" s="4"/>
      <c r="F65" s="4"/>
      <c r="G65" s="4"/>
      <c r="H65" s="5" t="s">
        <v>74</v>
      </c>
      <c r="I65" s="4"/>
      <c r="J65" s="4"/>
      <c r="K65" s="4"/>
      <c r="L65" s="4"/>
      <c r="M65" s="4"/>
      <c r="N65" s="4">
        <f>--(N$15&lt;=Assumptions!$I$29)</f>
        <v>1</v>
      </c>
      <c r="O65" s="4">
        <f>--(O$15&lt;=Assumptions!$I$29)</f>
        <v>1</v>
      </c>
      <c r="P65" s="4">
        <f>--(P$15&lt;=Assumptions!$I$29)</f>
        <v>1</v>
      </c>
      <c r="Q65" s="4">
        <f>--(Q$15&lt;=Assumptions!$I$29)</f>
        <v>1</v>
      </c>
      <c r="R65" s="4">
        <f>--(R$15&lt;=Assumptions!$I$29)</f>
        <v>1</v>
      </c>
      <c r="S65" s="4">
        <f>--(S$15&lt;=Assumptions!$I$29)</f>
        <v>1</v>
      </c>
      <c r="T65" s="4">
        <f>--(T$15&lt;=Assumptions!$I$29)</f>
        <v>1</v>
      </c>
      <c r="U65" s="4">
        <f>--(U$15&lt;=Assumptions!$I$29)</f>
        <v>1</v>
      </c>
      <c r="V65" s="4">
        <f>--(V$15&lt;=Assumptions!$I$29)</f>
        <v>1</v>
      </c>
      <c r="W65" s="4">
        <f>--(W$15&lt;=Assumptions!$I$29)</f>
        <v>1</v>
      </c>
      <c r="X65" s="4">
        <f>--(X$15&lt;=Assumptions!$I$29)</f>
        <v>1</v>
      </c>
      <c r="Y65" s="4">
        <f>--(Y$15&lt;=Assumptions!$I$29)</f>
        <v>1</v>
      </c>
      <c r="Z65" s="4">
        <f>--(Z$15&lt;=Assumptions!$I$29)</f>
        <v>1</v>
      </c>
      <c r="AA65" s="4">
        <f>--(AA$15&lt;=Assumptions!$I$29)</f>
        <v>1</v>
      </c>
      <c r="AB65" s="4">
        <f>--(AB$15&lt;=Assumptions!$I$29)</f>
        <v>1</v>
      </c>
      <c r="AC65" s="4">
        <f>--(AC$15&lt;=Assumptions!$I$29)</f>
        <v>1</v>
      </c>
      <c r="AD65" s="4">
        <f>--(AD$15&lt;=Assumptions!$I$29)</f>
        <v>1</v>
      </c>
      <c r="AE65" s="4">
        <f>--(AE$15&lt;=Assumptions!$I$29)</f>
        <v>1</v>
      </c>
      <c r="AF65" s="4">
        <f>--(AF$15&lt;=Assumptions!$I$29)</f>
        <v>1</v>
      </c>
      <c r="AG65" s="4">
        <f>--(AG$15&lt;=Assumptions!$I$29)</f>
        <v>1</v>
      </c>
      <c r="AH65" s="4">
        <f>--(AH$15&lt;=Assumptions!$I$29)</f>
        <v>1</v>
      </c>
      <c r="AI65" s="4">
        <f>--(AI$15&lt;=Assumptions!$I$29)</f>
        <v>1</v>
      </c>
      <c r="AJ65" s="4">
        <f>--(AJ$15&lt;=Assumptions!$I$29)</f>
        <v>1</v>
      </c>
      <c r="AK65" s="4">
        <f>--(AK$15&lt;=Assumptions!$I$29)</f>
        <v>1</v>
      </c>
      <c r="AL65" s="4">
        <f>--(AL$15&lt;=Assumptions!$I$29)</f>
        <v>1</v>
      </c>
      <c r="AM65" s="4">
        <f>--(AM$15&lt;=Assumptions!$I$29)</f>
        <v>1</v>
      </c>
      <c r="AN65" s="4">
        <f>--(AN$15&lt;=Assumptions!$I$29)</f>
        <v>1</v>
      </c>
      <c r="AO65" s="4">
        <f>--(AO$15&lt;=Assumptions!$I$29)</f>
        <v>1</v>
      </c>
      <c r="AP65" s="4">
        <f>--(AP$15&lt;=Assumptions!$I$29)</f>
        <v>1</v>
      </c>
      <c r="AQ65" s="4">
        <f>--(AQ$15&lt;=Assumptions!$I$29)</f>
        <v>1</v>
      </c>
      <c r="AR65" s="4">
        <f>--(AR$15&lt;=Assumptions!$I$29)</f>
        <v>1</v>
      </c>
      <c r="AS65" s="4">
        <f>--(AS$15&lt;=Assumptions!$I$29)</f>
        <v>1</v>
      </c>
      <c r="AT65" s="4">
        <f>--(AT$15&lt;=Assumptions!$I$29)</f>
        <v>1</v>
      </c>
      <c r="AU65" s="4">
        <f>--(AU$15&lt;=Assumptions!$I$29)</f>
        <v>1</v>
      </c>
      <c r="AV65" s="4">
        <f>--(AV$15&lt;=Assumptions!$I$29)</f>
        <v>1</v>
      </c>
      <c r="AW65" s="4">
        <f>--(AW$15&lt;=Assumptions!$I$29)</f>
        <v>1</v>
      </c>
      <c r="AX65" s="4">
        <f>--(AX$15&lt;=Assumptions!$I$29)</f>
        <v>1</v>
      </c>
      <c r="AY65" s="4">
        <f>--(AY$15&lt;=Assumptions!$I$29)</f>
        <v>1</v>
      </c>
      <c r="AZ65" s="4">
        <f>--(AZ$15&lt;=Assumptions!$I$29)</f>
        <v>1</v>
      </c>
      <c r="BA65" s="4">
        <f>--(BA$15&lt;=Assumptions!$I$29)</f>
        <v>1</v>
      </c>
      <c r="BB65" s="4">
        <f>--(BB$15&lt;=Assumptions!$I$29)</f>
        <v>1</v>
      </c>
      <c r="BC65" s="4">
        <f>--(BC$15&lt;=Assumptions!$I$29)</f>
        <v>1</v>
      </c>
      <c r="BD65" s="4">
        <f>--(BD$15&lt;=Assumptions!$I$29)</f>
        <v>1</v>
      </c>
      <c r="BE65" s="4">
        <f>--(BE$15&lt;=Assumptions!$I$29)</f>
        <v>1</v>
      </c>
      <c r="BF65" s="4">
        <f>--(BF$15&lt;=Assumptions!$I$29)</f>
        <v>1</v>
      </c>
      <c r="BG65" s="4">
        <f>--(BG$15&lt;=Assumptions!$I$29)</f>
        <v>1</v>
      </c>
      <c r="BH65" s="4">
        <f>--(BH$15&lt;=Assumptions!$I$29)</f>
        <v>1</v>
      </c>
      <c r="BI65" s="4">
        <f>--(BI$15&lt;=Assumptions!$I$29)</f>
        <v>1</v>
      </c>
      <c r="BJ65" s="4">
        <f>--(BJ$15&lt;=Assumptions!$I$29)</f>
        <v>0</v>
      </c>
      <c r="BK65" s="4">
        <f>--(BK$15&lt;=Assumptions!$I$29)</f>
        <v>0</v>
      </c>
      <c r="BL65" s="4">
        <f>--(BL$15&lt;=Assumptions!$I$29)</f>
        <v>0</v>
      </c>
      <c r="BM65" s="4">
        <f>--(BM$15&lt;=Assumptions!$I$29)</f>
        <v>0</v>
      </c>
      <c r="BN65" s="4">
        <f>--(BN$15&lt;=Assumptions!$I$29)</f>
        <v>0</v>
      </c>
      <c r="BO65" s="4">
        <f>--(BO$15&lt;=Assumptions!$I$29)</f>
        <v>0</v>
      </c>
      <c r="BP65" s="4">
        <f>--(BP$15&lt;=Assumptions!$I$29)</f>
        <v>0</v>
      </c>
      <c r="BQ65" s="4">
        <f>--(BQ$15&lt;=Assumptions!$I$29)</f>
        <v>0</v>
      </c>
      <c r="BR65" s="4">
        <f>--(BR$15&lt;=Assumptions!$I$29)</f>
        <v>0</v>
      </c>
      <c r="BS65" s="4">
        <f>--(BS$15&lt;=Assumptions!$I$29)</f>
        <v>0</v>
      </c>
      <c r="BT65" s="4">
        <f>--(BT$15&lt;=Assumptions!$I$29)</f>
        <v>0</v>
      </c>
      <c r="BU65" s="4">
        <f>--(BU$15&lt;=Assumptions!$I$29)</f>
        <v>0</v>
      </c>
      <c r="BV65" s="4">
        <f>--(BV$15&lt;=Assumptions!$I$29)</f>
        <v>0</v>
      </c>
      <c r="BW65" s="4">
        <f>--(BW$15&lt;=Assumptions!$I$29)</f>
        <v>0</v>
      </c>
      <c r="BX65" s="4">
        <f>--(BX$15&lt;=Assumptions!$I$29)</f>
        <v>0</v>
      </c>
      <c r="BY65" s="4">
        <f>--(BY$15&lt;=Assumptions!$I$29)</f>
        <v>0</v>
      </c>
      <c r="BZ65" s="4">
        <f>--(BZ$15&lt;=Assumptions!$I$29)</f>
        <v>0</v>
      </c>
      <c r="CA65" s="4">
        <f>--(CA$15&lt;=Assumptions!$I$29)</f>
        <v>0</v>
      </c>
      <c r="CB65" s="4">
        <f>--(CB$15&lt;=Assumptions!$I$29)</f>
        <v>0</v>
      </c>
      <c r="CC65" s="4">
        <f>--(CC$15&lt;=Assumptions!$I$29)</f>
        <v>0</v>
      </c>
      <c r="CD65" s="4">
        <f>--(CD$15&lt;=Assumptions!$I$29)</f>
        <v>0</v>
      </c>
      <c r="CE65" s="4">
        <f>--(CE$15&lt;=Assumptions!$I$29)</f>
        <v>0</v>
      </c>
      <c r="CF65" s="4">
        <f>--(CF$15&lt;=Assumptions!$I$29)</f>
        <v>0</v>
      </c>
      <c r="CG65" s="4">
        <f>--(CG$15&lt;=Assumptions!$I$29)</f>
        <v>0</v>
      </c>
      <c r="CH65" s="4">
        <f>--(CH$15&lt;=Assumptions!$I$29)</f>
        <v>0</v>
      </c>
      <c r="CI65" s="4">
        <f>--(CI$15&lt;=Assumptions!$I$29)</f>
        <v>0</v>
      </c>
      <c r="CJ65" s="4">
        <f>--(CJ$15&lt;=Assumptions!$I$29)</f>
        <v>0</v>
      </c>
      <c r="CK65" s="4">
        <f>--(CK$15&lt;=Assumptions!$I$29)</f>
        <v>0</v>
      </c>
      <c r="CL65" s="4">
        <f>--(CL$15&lt;=Assumptions!$I$29)</f>
        <v>0</v>
      </c>
      <c r="CM65" s="4">
        <f>--(CM$15&lt;=Assumptions!$I$29)</f>
        <v>0</v>
      </c>
      <c r="CN65" s="4">
        <f>--(CN$15&lt;=Assumptions!$I$29)</f>
        <v>0</v>
      </c>
      <c r="CO65" s="4">
        <f>--(CO$15&lt;=Assumptions!$I$29)</f>
        <v>0</v>
      </c>
    </row>
    <row r="66" spans="1:93" x14ac:dyDescent="0.2">
      <c r="A66" s="4"/>
      <c r="B66" s="4"/>
      <c r="C66" s="32"/>
      <c r="D66" s="4"/>
      <c r="E66" s="4"/>
      <c r="F66" s="4"/>
      <c r="G66" s="4"/>
      <c r="H66" s="5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</row>
    <row r="67" spans="1:93" x14ac:dyDescent="0.2">
      <c r="A67" s="4"/>
      <c r="B67" s="4"/>
      <c r="C67" s="32"/>
      <c r="D67" s="4" t="s">
        <v>69</v>
      </c>
      <c r="E67" s="4"/>
      <c r="F67" s="4"/>
      <c r="G67" s="4"/>
      <c r="H67" s="5" t="s">
        <v>5</v>
      </c>
      <c r="I67" s="4"/>
      <c r="J67" s="4"/>
      <c r="K67" s="4"/>
      <c r="L67" s="4"/>
      <c r="M67" s="4"/>
      <c r="N67" s="4">
        <f>Assumptions!$I$71/Assumptions!$I$72*N65</f>
        <v>4583.333333333333</v>
      </c>
      <c r="O67" s="4">
        <f>Assumptions!$I$71/Assumptions!$I$72*O65</f>
        <v>4583.333333333333</v>
      </c>
      <c r="P67" s="4">
        <f>Assumptions!$I$71/Assumptions!$I$72*P65</f>
        <v>4583.333333333333</v>
      </c>
      <c r="Q67" s="4">
        <f>Assumptions!$I$71/Assumptions!$I$72*Q65</f>
        <v>4583.333333333333</v>
      </c>
      <c r="R67" s="4">
        <f>Assumptions!$I$71/Assumptions!$I$72*R65</f>
        <v>4583.333333333333</v>
      </c>
      <c r="S67" s="4">
        <f>Assumptions!$I$71/Assumptions!$I$72*S65</f>
        <v>4583.333333333333</v>
      </c>
      <c r="T67" s="4">
        <f>Assumptions!$I$71/Assumptions!$I$72*T65</f>
        <v>4583.333333333333</v>
      </c>
      <c r="U67" s="4">
        <f>Assumptions!$I$71/Assumptions!$I$72*U65</f>
        <v>4583.333333333333</v>
      </c>
      <c r="V67" s="4">
        <f>Assumptions!$I$71/Assumptions!$I$72*V65</f>
        <v>4583.333333333333</v>
      </c>
      <c r="W67" s="4">
        <f>Assumptions!$I$71/Assumptions!$I$72*W65</f>
        <v>4583.333333333333</v>
      </c>
      <c r="X67" s="4">
        <f>Assumptions!$I$71/Assumptions!$I$72*X65</f>
        <v>4583.333333333333</v>
      </c>
      <c r="Y67" s="4">
        <f>Assumptions!$I$71/Assumptions!$I$72*Y65</f>
        <v>4583.333333333333</v>
      </c>
      <c r="Z67" s="4">
        <f>Assumptions!$I$71/Assumptions!$I$72*Z65</f>
        <v>4583.333333333333</v>
      </c>
      <c r="AA67" s="4">
        <f>Assumptions!$I$71/Assumptions!$I$72*AA65</f>
        <v>4583.333333333333</v>
      </c>
      <c r="AB67" s="4">
        <f>Assumptions!$I$71/Assumptions!$I$72*AB65</f>
        <v>4583.333333333333</v>
      </c>
      <c r="AC67" s="4">
        <f>Assumptions!$I$71/Assumptions!$I$72*AC65</f>
        <v>4583.333333333333</v>
      </c>
      <c r="AD67" s="4">
        <f>Assumptions!$I$71/Assumptions!$I$72*AD65</f>
        <v>4583.333333333333</v>
      </c>
      <c r="AE67" s="4">
        <f>Assumptions!$I$71/Assumptions!$I$72*AE65</f>
        <v>4583.333333333333</v>
      </c>
      <c r="AF67" s="4">
        <f>Assumptions!$I$71/Assumptions!$I$72*AF65</f>
        <v>4583.333333333333</v>
      </c>
      <c r="AG67" s="4">
        <f>Assumptions!$I$71/Assumptions!$I$72*AG65</f>
        <v>4583.333333333333</v>
      </c>
      <c r="AH67" s="4">
        <f>Assumptions!$I$71/Assumptions!$I$72*AH65</f>
        <v>4583.333333333333</v>
      </c>
      <c r="AI67" s="4">
        <f>Assumptions!$I$71/Assumptions!$I$72*AI65</f>
        <v>4583.333333333333</v>
      </c>
      <c r="AJ67" s="4">
        <f>Assumptions!$I$71/Assumptions!$I$72*AJ65</f>
        <v>4583.333333333333</v>
      </c>
      <c r="AK67" s="4">
        <f>Assumptions!$I$71/Assumptions!$I$72*AK65</f>
        <v>4583.333333333333</v>
      </c>
      <c r="AL67" s="4">
        <f>Assumptions!$I$71/Assumptions!$I$72*AL65</f>
        <v>4583.333333333333</v>
      </c>
      <c r="AM67" s="4">
        <f>Assumptions!$I$71/Assumptions!$I$72*AM65</f>
        <v>4583.333333333333</v>
      </c>
      <c r="AN67" s="4">
        <f>Assumptions!$I$71/Assumptions!$I$72*AN65</f>
        <v>4583.333333333333</v>
      </c>
      <c r="AO67" s="4">
        <f>Assumptions!$I$71/Assumptions!$I$72*AO65</f>
        <v>4583.333333333333</v>
      </c>
      <c r="AP67" s="4">
        <f>Assumptions!$I$71/Assumptions!$I$72*AP65</f>
        <v>4583.333333333333</v>
      </c>
      <c r="AQ67" s="4">
        <f>Assumptions!$I$71/Assumptions!$I$72*AQ65</f>
        <v>4583.333333333333</v>
      </c>
      <c r="AR67" s="4">
        <f>Assumptions!$I$71/Assumptions!$I$72*AR65</f>
        <v>4583.333333333333</v>
      </c>
      <c r="AS67" s="4">
        <f>Assumptions!$I$71/Assumptions!$I$72*AS65</f>
        <v>4583.333333333333</v>
      </c>
      <c r="AT67" s="4">
        <f>Assumptions!$I$71/Assumptions!$I$72*AT65</f>
        <v>4583.333333333333</v>
      </c>
      <c r="AU67" s="4">
        <f>Assumptions!$I$71/Assumptions!$I$72*AU65</f>
        <v>4583.333333333333</v>
      </c>
      <c r="AV67" s="4">
        <f>Assumptions!$I$71/Assumptions!$I$72*AV65</f>
        <v>4583.333333333333</v>
      </c>
      <c r="AW67" s="4">
        <f>Assumptions!$I$71/Assumptions!$I$72*AW65</f>
        <v>4583.333333333333</v>
      </c>
      <c r="AX67" s="4">
        <f>Assumptions!$I$71/Assumptions!$I$72*AX65</f>
        <v>4583.333333333333</v>
      </c>
      <c r="AY67" s="4">
        <f>Assumptions!$I$71/Assumptions!$I$72*AY65</f>
        <v>4583.333333333333</v>
      </c>
      <c r="AZ67" s="4">
        <f>Assumptions!$I$71/Assumptions!$I$72*AZ65</f>
        <v>4583.333333333333</v>
      </c>
      <c r="BA67" s="4">
        <f>Assumptions!$I$71/Assumptions!$I$72*BA65</f>
        <v>4583.333333333333</v>
      </c>
      <c r="BB67" s="4">
        <f>Assumptions!$I$71/Assumptions!$I$72*BB65</f>
        <v>4583.333333333333</v>
      </c>
      <c r="BC67" s="4">
        <f>Assumptions!$I$71/Assumptions!$I$72*BC65</f>
        <v>4583.333333333333</v>
      </c>
      <c r="BD67" s="4">
        <f>Assumptions!$I$71/Assumptions!$I$72*BD65</f>
        <v>4583.333333333333</v>
      </c>
      <c r="BE67" s="4">
        <f>Assumptions!$I$71/Assumptions!$I$72*BE65</f>
        <v>4583.333333333333</v>
      </c>
      <c r="BF67" s="4">
        <f>Assumptions!$I$71/Assumptions!$I$72*BF65</f>
        <v>4583.333333333333</v>
      </c>
      <c r="BG67" s="4">
        <f>Assumptions!$I$71/Assumptions!$I$72*BG65</f>
        <v>4583.333333333333</v>
      </c>
      <c r="BH67" s="4">
        <f>Assumptions!$I$71/Assumptions!$I$72*BH65</f>
        <v>4583.333333333333</v>
      </c>
      <c r="BI67" s="4">
        <f>Assumptions!$I$71/Assumptions!$I$72*BI65</f>
        <v>4583.333333333333</v>
      </c>
      <c r="BJ67" s="4">
        <f>Assumptions!$I$71/Assumptions!$I$72*BJ65</f>
        <v>0</v>
      </c>
      <c r="BK67" s="4">
        <f>Assumptions!$I$71/Assumptions!$I$72*BK65</f>
        <v>0</v>
      </c>
      <c r="BL67" s="4">
        <f>Assumptions!$I$71/Assumptions!$I$72*BL65</f>
        <v>0</v>
      </c>
      <c r="BM67" s="4">
        <f>Assumptions!$I$71/Assumptions!$I$72*BM65</f>
        <v>0</v>
      </c>
      <c r="BN67" s="4">
        <f>Assumptions!$I$71/Assumptions!$I$72*BN65</f>
        <v>0</v>
      </c>
      <c r="BO67" s="4">
        <f>Assumptions!$I$71/Assumptions!$I$72*BO65</f>
        <v>0</v>
      </c>
      <c r="BP67" s="4">
        <f>Assumptions!$I$71/Assumptions!$I$72*BP65</f>
        <v>0</v>
      </c>
      <c r="BQ67" s="4">
        <f>Assumptions!$I$71/Assumptions!$I$72*BQ65</f>
        <v>0</v>
      </c>
      <c r="BR67" s="4">
        <f>Assumptions!$I$71/Assumptions!$I$72*BR65</f>
        <v>0</v>
      </c>
      <c r="BS67" s="4">
        <f>Assumptions!$I$71/Assumptions!$I$72*BS65</f>
        <v>0</v>
      </c>
      <c r="BT67" s="4">
        <f>Assumptions!$I$71/Assumptions!$I$72*BT65</f>
        <v>0</v>
      </c>
      <c r="BU67" s="4">
        <f>Assumptions!$I$71/Assumptions!$I$72*BU65</f>
        <v>0</v>
      </c>
      <c r="BV67" s="4">
        <f>Assumptions!$I$71/Assumptions!$I$72*BV65</f>
        <v>0</v>
      </c>
      <c r="BW67" s="4">
        <f>Assumptions!$I$71/Assumptions!$I$72*BW65</f>
        <v>0</v>
      </c>
      <c r="BX67" s="4">
        <f>Assumptions!$I$71/Assumptions!$I$72*BX65</f>
        <v>0</v>
      </c>
      <c r="BY67" s="4">
        <f>Assumptions!$I$71/Assumptions!$I$72*BY65</f>
        <v>0</v>
      </c>
      <c r="BZ67" s="4">
        <f>Assumptions!$I$71/Assumptions!$I$72*BZ65</f>
        <v>0</v>
      </c>
      <c r="CA67" s="4">
        <f>Assumptions!$I$71/Assumptions!$I$72*CA65</f>
        <v>0</v>
      </c>
      <c r="CB67" s="4">
        <f>Assumptions!$I$71/Assumptions!$I$72*CB65</f>
        <v>0</v>
      </c>
      <c r="CC67" s="4">
        <f>Assumptions!$I$71/Assumptions!$I$72*CC65</f>
        <v>0</v>
      </c>
      <c r="CD67" s="4">
        <f>Assumptions!$I$71/Assumptions!$I$72*CD65</f>
        <v>0</v>
      </c>
      <c r="CE67" s="4">
        <f>Assumptions!$I$71/Assumptions!$I$72*CE65</f>
        <v>0</v>
      </c>
      <c r="CF67" s="4">
        <f>Assumptions!$I$71/Assumptions!$I$72*CF65</f>
        <v>0</v>
      </c>
      <c r="CG67" s="4">
        <f>Assumptions!$I$71/Assumptions!$I$72*CG65</f>
        <v>0</v>
      </c>
      <c r="CH67" s="4">
        <f>Assumptions!$I$71/Assumptions!$I$72*CH65</f>
        <v>0</v>
      </c>
      <c r="CI67" s="4">
        <f>Assumptions!$I$71/Assumptions!$I$72*CI65</f>
        <v>0</v>
      </c>
      <c r="CJ67" s="4">
        <f>Assumptions!$I$71/Assumptions!$I$72*CJ65</f>
        <v>0</v>
      </c>
      <c r="CK67" s="4">
        <f>Assumptions!$I$71/Assumptions!$I$72*CK65</f>
        <v>0</v>
      </c>
      <c r="CL67" s="4">
        <f>Assumptions!$I$71/Assumptions!$I$72*CL65</f>
        <v>0</v>
      </c>
      <c r="CM67" s="4">
        <f>Assumptions!$I$71/Assumptions!$I$72*CM65</f>
        <v>0</v>
      </c>
      <c r="CN67" s="4">
        <f>Assumptions!$I$71/Assumptions!$I$72*CN65</f>
        <v>0</v>
      </c>
      <c r="CO67" s="4">
        <f>Assumptions!$I$71/Assumptions!$I$72*CO65</f>
        <v>0</v>
      </c>
    </row>
    <row r="68" spans="1:93" x14ac:dyDescent="0.2">
      <c r="A68" s="4"/>
      <c r="B68" s="4"/>
      <c r="C68" s="32"/>
      <c r="D68" s="4"/>
      <c r="E68" s="4"/>
      <c r="F68" s="4"/>
      <c r="G68" s="4"/>
      <c r="H68" s="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</row>
    <row r="69" spans="1:93" x14ac:dyDescent="0.2">
      <c r="A69" s="4"/>
      <c r="B69" s="4"/>
      <c r="C69" s="32"/>
      <c r="D69" s="4" t="s">
        <v>81</v>
      </c>
      <c r="E69" s="4"/>
      <c r="F69" s="4"/>
      <c r="G69" s="4"/>
      <c r="H69" s="5" t="s">
        <v>44</v>
      </c>
      <c r="I69" s="4"/>
      <c r="J69" s="4"/>
      <c r="K69" s="4"/>
      <c r="L69" s="4"/>
      <c r="M69" s="4"/>
      <c r="N69" s="40">
        <v>1</v>
      </c>
      <c r="O69" s="23">
        <f>N69*(1+Assumptions!$I$104*O$14)</f>
        <v>1</v>
      </c>
      <c r="P69" s="23">
        <f>O69*(1+Assumptions!$I$104*P$14)</f>
        <v>1</v>
      </c>
      <c r="Q69" s="23">
        <f>P69*(1+Assumptions!$I$104*Q$14)</f>
        <v>1</v>
      </c>
      <c r="R69" s="23">
        <f>Q69*(1+Assumptions!$I$104*R$14)</f>
        <v>1</v>
      </c>
      <c r="S69" s="23">
        <f>R69*(1+Assumptions!$I$104*S$14)</f>
        <v>1</v>
      </c>
      <c r="T69" s="23">
        <f>S69*(1+Assumptions!$I$104*T$14)</f>
        <v>1</v>
      </c>
      <c r="U69" s="23">
        <f>T69*(1+Assumptions!$I$104*U$14)</f>
        <v>1</v>
      </c>
      <c r="V69" s="23">
        <f>U69*(1+Assumptions!$I$104*V$14)</f>
        <v>1</v>
      </c>
      <c r="W69" s="23">
        <f>V69*(1+Assumptions!$I$104*W$14)</f>
        <v>1</v>
      </c>
      <c r="X69" s="23">
        <f>W69*(1+Assumptions!$I$104*X$14)</f>
        <v>1</v>
      </c>
      <c r="Y69" s="23">
        <f>X69*(1+Assumptions!$I$104*Y$14)</f>
        <v>1</v>
      </c>
      <c r="Z69" s="23">
        <f>Y69*(1+Assumptions!$I$104*Z$14)</f>
        <v>1.01</v>
      </c>
      <c r="AA69" s="23">
        <f>Z69*(1+Assumptions!$I$104*AA$14)</f>
        <v>1.01</v>
      </c>
      <c r="AB69" s="23">
        <f>AA69*(1+Assumptions!$I$104*AB$14)</f>
        <v>1.01</v>
      </c>
      <c r="AC69" s="23">
        <f>AB69*(1+Assumptions!$I$104*AC$14)</f>
        <v>1.01</v>
      </c>
      <c r="AD69" s="23">
        <f>AC69*(1+Assumptions!$I$104*AD$14)</f>
        <v>1.01</v>
      </c>
      <c r="AE69" s="23">
        <f>AD69*(1+Assumptions!$I$104*AE$14)</f>
        <v>1.01</v>
      </c>
      <c r="AF69" s="23">
        <f>AE69*(1+Assumptions!$I$104*AF$14)</f>
        <v>1.01</v>
      </c>
      <c r="AG69" s="23">
        <f>AF69*(1+Assumptions!$I$104*AG$14)</f>
        <v>1.01</v>
      </c>
      <c r="AH69" s="23">
        <f>AG69*(1+Assumptions!$I$104*AH$14)</f>
        <v>1.01</v>
      </c>
      <c r="AI69" s="23">
        <f>AH69*(1+Assumptions!$I$104*AI$14)</f>
        <v>1.01</v>
      </c>
      <c r="AJ69" s="23">
        <f>AI69*(1+Assumptions!$I$104*AJ$14)</f>
        <v>1.01</v>
      </c>
      <c r="AK69" s="23">
        <f>AJ69*(1+Assumptions!$I$104*AK$14)</f>
        <v>1.01</v>
      </c>
      <c r="AL69" s="23">
        <f>AK69*(1+Assumptions!$I$104*AL$14)</f>
        <v>1.0201</v>
      </c>
      <c r="AM69" s="23">
        <f>AL69*(1+Assumptions!$I$104*AM$14)</f>
        <v>1.0201</v>
      </c>
      <c r="AN69" s="23">
        <f>AM69*(1+Assumptions!$I$104*AN$14)</f>
        <v>1.0201</v>
      </c>
      <c r="AO69" s="23">
        <f>AN69*(1+Assumptions!$I$104*AO$14)</f>
        <v>1.0201</v>
      </c>
      <c r="AP69" s="23">
        <f>AO69*(1+Assumptions!$I$104*AP$14)</f>
        <v>1.0201</v>
      </c>
      <c r="AQ69" s="23">
        <f>AP69*(1+Assumptions!$I$104*AQ$14)</f>
        <v>1.0201</v>
      </c>
      <c r="AR69" s="23">
        <f>AQ69*(1+Assumptions!$I$104*AR$14)</f>
        <v>1.0201</v>
      </c>
      <c r="AS69" s="23">
        <f>AR69*(1+Assumptions!$I$104*AS$14)</f>
        <v>1.0201</v>
      </c>
      <c r="AT69" s="23">
        <f>AS69*(1+Assumptions!$I$104*AT$14)</f>
        <v>1.0201</v>
      </c>
      <c r="AU69" s="23">
        <f>AT69*(1+Assumptions!$I$104*AU$14)</f>
        <v>1.0201</v>
      </c>
      <c r="AV69" s="23">
        <f>AU69*(1+Assumptions!$I$104*AV$14)</f>
        <v>1.0201</v>
      </c>
      <c r="AW69" s="23">
        <f>AV69*(1+Assumptions!$I$104*AW$14)</f>
        <v>1.0201</v>
      </c>
      <c r="AX69" s="23">
        <f>AW69*(1+Assumptions!$I$104*AX$14)</f>
        <v>1.0303009999999999</v>
      </c>
      <c r="AY69" s="23">
        <f>AX69*(1+Assumptions!$I$104*AY$14)</f>
        <v>1.0303009999999999</v>
      </c>
      <c r="AZ69" s="23">
        <f>AY69*(1+Assumptions!$I$104*AZ$14)</f>
        <v>1.0303009999999999</v>
      </c>
      <c r="BA69" s="23">
        <f>AZ69*(1+Assumptions!$I$104*BA$14)</f>
        <v>1.0303009999999999</v>
      </c>
      <c r="BB69" s="23">
        <f>BA69*(1+Assumptions!$I$104*BB$14)</f>
        <v>1.0303009999999999</v>
      </c>
      <c r="BC69" s="23">
        <f>BB69*(1+Assumptions!$I$104*BC$14)</f>
        <v>1.0303009999999999</v>
      </c>
      <c r="BD69" s="23">
        <f>BC69*(1+Assumptions!$I$104*BD$14)</f>
        <v>1.0303009999999999</v>
      </c>
      <c r="BE69" s="23">
        <f>BD69*(1+Assumptions!$I$104*BE$14)</f>
        <v>1.0303009999999999</v>
      </c>
      <c r="BF69" s="23">
        <f>BE69*(1+Assumptions!$I$104*BF$14)</f>
        <v>1.0303009999999999</v>
      </c>
      <c r="BG69" s="23">
        <f>BF69*(1+Assumptions!$I$104*BG$14)</f>
        <v>1.0303009999999999</v>
      </c>
      <c r="BH69" s="23">
        <f>BG69*(1+Assumptions!$I$104*BH$14)</f>
        <v>1.0303009999999999</v>
      </c>
      <c r="BI69" s="23">
        <f>BH69*(1+Assumptions!$I$104*BI$14)</f>
        <v>1.0303009999999999</v>
      </c>
      <c r="BJ69" s="23">
        <f>BI69*(1+Assumptions!$I$104*BJ$14)</f>
        <v>1.04060401</v>
      </c>
      <c r="BK69" s="23">
        <f>BJ69*(1+Assumptions!$I$104*BK$14)</f>
        <v>1.04060401</v>
      </c>
      <c r="BL69" s="23">
        <f>BK69*(1+Assumptions!$I$104*BL$14)</f>
        <v>1.04060401</v>
      </c>
      <c r="BM69" s="23">
        <f>BL69*(1+Assumptions!$I$104*BM$14)</f>
        <v>1.04060401</v>
      </c>
      <c r="BN69" s="23">
        <f>BM69*(1+Assumptions!$I$104*BN$14)</f>
        <v>1.04060401</v>
      </c>
      <c r="BO69" s="23">
        <f>BN69*(1+Assumptions!$I$104*BO$14)</f>
        <v>1.04060401</v>
      </c>
      <c r="BP69" s="23">
        <f>BO69*(1+Assumptions!$I$104*BP$14)</f>
        <v>1.04060401</v>
      </c>
      <c r="BQ69" s="23">
        <f>BP69*(1+Assumptions!$I$104*BQ$14)</f>
        <v>1.04060401</v>
      </c>
      <c r="BR69" s="23">
        <f>BQ69*(1+Assumptions!$I$104*BR$14)</f>
        <v>1.04060401</v>
      </c>
      <c r="BS69" s="23">
        <f>BR69*(1+Assumptions!$I$104*BS$14)</f>
        <v>1.04060401</v>
      </c>
      <c r="BT69" s="23">
        <f>BS69*(1+Assumptions!$I$104*BT$14)</f>
        <v>1.04060401</v>
      </c>
      <c r="BU69" s="23">
        <f>BT69*(1+Assumptions!$I$104*BU$14)</f>
        <v>1.04060401</v>
      </c>
      <c r="BV69" s="23">
        <f>BU69*(1+Assumptions!$I$104*BV$14)</f>
        <v>1.0510100500999999</v>
      </c>
      <c r="BW69" s="23">
        <f>BV69*(1+Assumptions!$I$104*BW$14)</f>
        <v>1.0510100500999999</v>
      </c>
      <c r="BX69" s="23">
        <f>BW69*(1+Assumptions!$I$104*BX$14)</f>
        <v>1.0510100500999999</v>
      </c>
      <c r="BY69" s="23">
        <f>BX69*(1+Assumptions!$I$104*BY$14)</f>
        <v>1.0510100500999999</v>
      </c>
      <c r="BZ69" s="23">
        <f>BY69*(1+Assumptions!$I$104*BZ$14)</f>
        <v>1.0510100500999999</v>
      </c>
      <c r="CA69" s="23">
        <f>BZ69*(1+Assumptions!$I$104*CA$14)</f>
        <v>1.0510100500999999</v>
      </c>
      <c r="CB69" s="23">
        <f>CA69*(1+Assumptions!$I$104*CB$14)</f>
        <v>1.0510100500999999</v>
      </c>
      <c r="CC69" s="23">
        <f>CB69*(1+Assumptions!$I$104*CC$14)</f>
        <v>1.0510100500999999</v>
      </c>
      <c r="CD69" s="23">
        <f>CC69*(1+Assumptions!$I$104*CD$14)</f>
        <v>1.0510100500999999</v>
      </c>
      <c r="CE69" s="23">
        <f>CD69*(1+Assumptions!$I$104*CE$14)</f>
        <v>1.0510100500999999</v>
      </c>
      <c r="CF69" s="23">
        <f>CE69*(1+Assumptions!$I$104*CF$14)</f>
        <v>1.0510100500999999</v>
      </c>
      <c r="CG69" s="23">
        <f>CF69*(1+Assumptions!$I$104*CG$14)</f>
        <v>1.0510100500999999</v>
      </c>
      <c r="CH69" s="23">
        <f>CG69*(1+Assumptions!$I$104*CH$14)</f>
        <v>1.0615201506009999</v>
      </c>
      <c r="CI69" s="23">
        <f>CH69*(1+Assumptions!$I$104*CI$14)</f>
        <v>1.0615201506009999</v>
      </c>
      <c r="CJ69" s="23">
        <f>CI69*(1+Assumptions!$I$104*CJ$14)</f>
        <v>1.0615201506009999</v>
      </c>
      <c r="CK69" s="23">
        <f>CJ69*(1+Assumptions!$I$104*CK$14)</f>
        <v>1.0615201506009999</v>
      </c>
      <c r="CL69" s="23">
        <f>CK69*(1+Assumptions!$I$104*CL$14)</f>
        <v>1.0615201506009999</v>
      </c>
      <c r="CM69" s="23">
        <f>CL69*(1+Assumptions!$I$104*CM$14)</f>
        <v>1.0615201506009999</v>
      </c>
      <c r="CN69" s="23">
        <f>CM69*(1+Assumptions!$I$104*CN$14)</f>
        <v>1.0615201506009999</v>
      </c>
      <c r="CO69" s="23">
        <f>CN69*(1+Assumptions!$I$104*CO$14)</f>
        <v>1.0615201506009999</v>
      </c>
    </row>
    <row r="70" spans="1:93" x14ac:dyDescent="0.2">
      <c r="A70" s="4"/>
      <c r="B70" s="4"/>
      <c r="C70" s="32"/>
      <c r="D70" s="4" t="s">
        <v>50</v>
      </c>
      <c r="E70" s="4"/>
      <c r="F70" s="4"/>
      <c r="G70" s="4"/>
      <c r="H70" s="5" t="s">
        <v>5</v>
      </c>
      <c r="I70" s="4"/>
      <c r="J70" s="4"/>
      <c r="K70" s="4"/>
      <c r="L70" s="4"/>
      <c r="M70" s="4"/>
      <c r="N70" s="4">
        <f>-Assumptions!$I$101/Assumptions!$I$102*N65*N69</f>
        <v>-250</v>
      </c>
      <c r="O70" s="4">
        <f>-Assumptions!$I$101/Assumptions!$I$102*O65*O69</f>
        <v>-250</v>
      </c>
      <c r="P70" s="4">
        <f>-Assumptions!$I$101/Assumptions!$I$102*P65*P69</f>
        <v>-250</v>
      </c>
      <c r="Q70" s="4">
        <f>-Assumptions!$I$101/Assumptions!$I$102*Q65*Q69</f>
        <v>-250</v>
      </c>
      <c r="R70" s="4">
        <f>-Assumptions!$I$101/Assumptions!$I$102*R65*R69</f>
        <v>-250</v>
      </c>
      <c r="S70" s="4">
        <f>-Assumptions!$I$101/Assumptions!$I$102*S65*S69</f>
        <v>-250</v>
      </c>
      <c r="T70" s="4">
        <f>-Assumptions!$I$101/Assumptions!$I$102*T65*T69</f>
        <v>-250</v>
      </c>
      <c r="U70" s="4">
        <f>-Assumptions!$I$101/Assumptions!$I$102*U65*U69</f>
        <v>-250</v>
      </c>
      <c r="V70" s="4">
        <f>-Assumptions!$I$101/Assumptions!$I$102*V65*V69</f>
        <v>-250</v>
      </c>
      <c r="W70" s="4">
        <f>-Assumptions!$I$101/Assumptions!$I$102*W65*W69</f>
        <v>-250</v>
      </c>
      <c r="X70" s="4">
        <f>-Assumptions!$I$101/Assumptions!$I$102*X65*X69</f>
        <v>-250</v>
      </c>
      <c r="Y70" s="4">
        <f>-Assumptions!$I$101/Assumptions!$I$102*Y65*Y69</f>
        <v>-250</v>
      </c>
      <c r="Z70" s="4">
        <f>-Assumptions!$I$101/Assumptions!$I$102*Z65*Z69</f>
        <v>-252.5</v>
      </c>
      <c r="AA70" s="4">
        <f>-Assumptions!$I$101/Assumptions!$I$102*AA65*AA69</f>
        <v>-252.5</v>
      </c>
      <c r="AB70" s="4">
        <f>-Assumptions!$I$101/Assumptions!$I$102*AB65*AB69</f>
        <v>-252.5</v>
      </c>
      <c r="AC70" s="4">
        <f>-Assumptions!$I$101/Assumptions!$I$102*AC65*AC69</f>
        <v>-252.5</v>
      </c>
      <c r="AD70" s="4">
        <f>-Assumptions!$I$101/Assumptions!$I$102*AD65*AD69</f>
        <v>-252.5</v>
      </c>
      <c r="AE70" s="4">
        <f>-Assumptions!$I$101/Assumptions!$I$102*AE65*AE69</f>
        <v>-252.5</v>
      </c>
      <c r="AF70" s="4">
        <f>-Assumptions!$I$101/Assumptions!$I$102*AF65*AF69</f>
        <v>-252.5</v>
      </c>
      <c r="AG70" s="4">
        <f>-Assumptions!$I$101/Assumptions!$I$102*AG65*AG69</f>
        <v>-252.5</v>
      </c>
      <c r="AH70" s="4">
        <f>-Assumptions!$I$101/Assumptions!$I$102*AH65*AH69</f>
        <v>-252.5</v>
      </c>
      <c r="AI70" s="4">
        <f>-Assumptions!$I$101/Assumptions!$I$102*AI65*AI69</f>
        <v>-252.5</v>
      </c>
      <c r="AJ70" s="4">
        <f>-Assumptions!$I$101/Assumptions!$I$102*AJ65*AJ69</f>
        <v>-252.5</v>
      </c>
      <c r="AK70" s="4">
        <f>-Assumptions!$I$101/Assumptions!$I$102*AK65*AK69</f>
        <v>-252.5</v>
      </c>
      <c r="AL70" s="4">
        <f>-Assumptions!$I$101/Assumptions!$I$102*AL65*AL69</f>
        <v>-255.02500000000001</v>
      </c>
      <c r="AM70" s="4">
        <f>-Assumptions!$I$101/Assumptions!$I$102*AM65*AM69</f>
        <v>-255.02500000000001</v>
      </c>
      <c r="AN70" s="4">
        <f>-Assumptions!$I$101/Assumptions!$I$102*AN65*AN69</f>
        <v>-255.02500000000001</v>
      </c>
      <c r="AO70" s="4">
        <f>-Assumptions!$I$101/Assumptions!$I$102*AO65*AO69</f>
        <v>-255.02500000000001</v>
      </c>
      <c r="AP70" s="4">
        <f>-Assumptions!$I$101/Assumptions!$I$102*AP65*AP69</f>
        <v>-255.02500000000001</v>
      </c>
      <c r="AQ70" s="4">
        <f>-Assumptions!$I$101/Assumptions!$I$102*AQ65*AQ69</f>
        <v>-255.02500000000001</v>
      </c>
      <c r="AR70" s="4">
        <f>-Assumptions!$I$101/Assumptions!$I$102*AR65*AR69</f>
        <v>-255.02500000000001</v>
      </c>
      <c r="AS70" s="4">
        <f>-Assumptions!$I$101/Assumptions!$I$102*AS65*AS69</f>
        <v>-255.02500000000001</v>
      </c>
      <c r="AT70" s="4">
        <f>-Assumptions!$I$101/Assumptions!$I$102*AT65*AT69</f>
        <v>-255.02500000000001</v>
      </c>
      <c r="AU70" s="4">
        <f>-Assumptions!$I$101/Assumptions!$I$102*AU65*AU69</f>
        <v>-255.02500000000001</v>
      </c>
      <c r="AV70" s="4">
        <f>-Assumptions!$I$101/Assumptions!$I$102*AV65*AV69</f>
        <v>-255.02500000000001</v>
      </c>
      <c r="AW70" s="4">
        <f>-Assumptions!$I$101/Assumptions!$I$102*AW65*AW69</f>
        <v>-255.02500000000001</v>
      </c>
      <c r="AX70" s="4">
        <f>-Assumptions!$I$101/Assumptions!$I$102*AX65*AX69</f>
        <v>-257.57524999999998</v>
      </c>
      <c r="AY70" s="4">
        <f>-Assumptions!$I$101/Assumptions!$I$102*AY65*AY69</f>
        <v>-257.57524999999998</v>
      </c>
      <c r="AZ70" s="4">
        <f>-Assumptions!$I$101/Assumptions!$I$102*AZ65*AZ69</f>
        <v>-257.57524999999998</v>
      </c>
      <c r="BA70" s="4">
        <f>-Assumptions!$I$101/Assumptions!$I$102*BA65*BA69</f>
        <v>-257.57524999999998</v>
      </c>
      <c r="BB70" s="4">
        <f>-Assumptions!$I$101/Assumptions!$I$102*BB65*BB69</f>
        <v>-257.57524999999998</v>
      </c>
      <c r="BC70" s="4">
        <f>-Assumptions!$I$101/Assumptions!$I$102*BC65*BC69</f>
        <v>-257.57524999999998</v>
      </c>
      <c r="BD70" s="4">
        <f>-Assumptions!$I$101/Assumptions!$I$102*BD65*BD69</f>
        <v>-257.57524999999998</v>
      </c>
      <c r="BE70" s="4">
        <f>-Assumptions!$I$101/Assumptions!$I$102*BE65*BE69</f>
        <v>-257.57524999999998</v>
      </c>
      <c r="BF70" s="4">
        <f>-Assumptions!$I$101/Assumptions!$I$102*BF65*BF69</f>
        <v>-257.57524999999998</v>
      </c>
      <c r="BG70" s="4">
        <f>-Assumptions!$I$101/Assumptions!$I$102*BG65*BG69</f>
        <v>-257.57524999999998</v>
      </c>
      <c r="BH70" s="4">
        <f>-Assumptions!$I$101/Assumptions!$I$102*BH65*BH69</f>
        <v>-257.57524999999998</v>
      </c>
      <c r="BI70" s="4">
        <f>-Assumptions!$I$101/Assumptions!$I$102*BI65*BI69</f>
        <v>-257.57524999999998</v>
      </c>
      <c r="BJ70" s="4">
        <f>-Assumptions!$I$101/Assumptions!$I$102*BJ65*BJ69</f>
        <v>0</v>
      </c>
      <c r="BK70" s="4">
        <f>-Assumptions!$I$101/Assumptions!$I$102*BK65*BK69</f>
        <v>0</v>
      </c>
      <c r="BL70" s="4">
        <f>-Assumptions!$I$101/Assumptions!$I$102*BL65*BL69</f>
        <v>0</v>
      </c>
      <c r="BM70" s="4">
        <f>-Assumptions!$I$101/Assumptions!$I$102*BM65*BM69</f>
        <v>0</v>
      </c>
      <c r="BN70" s="4">
        <f>-Assumptions!$I$101/Assumptions!$I$102*BN65*BN69</f>
        <v>0</v>
      </c>
      <c r="BO70" s="4">
        <f>-Assumptions!$I$101/Assumptions!$I$102*BO65*BO69</f>
        <v>0</v>
      </c>
      <c r="BP70" s="4">
        <f>-Assumptions!$I$101/Assumptions!$I$102*BP65*BP69</f>
        <v>0</v>
      </c>
      <c r="BQ70" s="4">
        <f>-Assumptions!$I$101/Assumptions!$I$102*BQ65*BQ69</f>
        <v>0</v>
      </c>
      <c r="BR70" s="4">
        <f>-Assumptions!$I$101/Assumptions!$I$102*BR65*BR69</f>
        <v>0</v>
      </c>
      <c r="BS70" s="4">
        <f>-Assumptions!$I$101/Assumptions!$I$102*BS65*BS69</f>
        <v>0</v>
      </c>
      <c r="BT70" s="4">
        <f>-Assumptions!$I$101/Assumptions!$I$102*BT65*BT69</f>
        <v>0</v>
      </c>
      <c r="BU70" s="4">
        <f>-Assumptions!$I$101/Assumptions!$I$102*BU65*BU69</f>
        <v>0</v>
      </c>
      <c r="BV70" s="4">
        <f>-Assumptions!$I$101/Assumptions!$I$102*BV65*BV69</f>
        <v>0</v>
      </c>
      <c r="BW70" s="4">
        <f>-Assumptions!$I$101/Assumptions!$I$102*BW65*BW69</f>
        <v>0</v>
      </c>
      <c r="BX70" s="4">
        <f>-Assumptions!$I$101/Assumptions!$I$102*BX65*BX69</f>
        <v>0</v>
      </c>
      <c r="BY70" s="4">
        <f>-Assumptions!$I$101/Assumptions!$I$102*BY65*BY69</f>
        <v>0</v>
      </c>
      <c r="BZ70" s="4">
        <f>-Assumptions!$I$101/Assumptions!$I$102*BZ65*BZ69</f>
        <v>0</v>
      </c>
      <c r="CA70" s="4">
        <f>-Assumptions!$I$101/Assumptions!$I$102*CA65*CA69</f>
        <v>0</v>
      </c>
      <c r="CB70" s="4">
        <f>-Assumptions!$I$101/Assumptions!$I$102*CB65*CB69</f>
        <v>0</v>
      </c>
      <c r="CC70" s="4">
        <f>-Assumptions!$I$101/Assumptions!$I$102*CC65*CC69</f>
        <v>0</v>
      </c>
      <c r="CD70" s="4">
        <f>-Assumptions!$I$101/Assumptions!$I$102*CD65*CD69</f>
        <v>0</v>
      </c>
      <c r="CE70" s="4">
        <f>-Assumptions!$I$101/Assumptions!$I$102*CE65*CE69</f>
        <v>0</v>
      </c>
      <c r="CF70" s="4">
        <f>-Assumptions!$I$101/Assumptions!$I$102*CF65*CF69</f>
        <v>0</v>
      </c>
      <c r="CG70" s="4">
        <f>-Assumptions!$I$101/Assumptions!$I$102*CG65*CG69</f>
        <v>0</v>
      </c>
      <c r="CH70" s="4">
        <f>-Assumptions!$I$101/Assumptions!$I$102*CH65*CH69</f>
        <v>0</v>
      </c>
      <c r="CI70" s="4">
        <f>-Assumptions!$I$101/Assumptions!$I$102*CI65*CI69</f>
        <v>0</v>
      </c>
      <c r="CJ70" s="4">
        <f>-Assumptions!$I$101/Assumptions!$I$102*CJ65*CJ69</f>
        <v>0</v>
      </c>
      <c r="CK70" s="4">
        <f>-Assumptions!$I$101/Assumptions!$I$102*CK65*CK69</f>
        <v>0</v>
      </c>
      <c r="CL70" s="4">
        <f>-Assumptions!$I$101/Assumptions!$I$102*CL65*CL69</f>
        <v>0</v>
      </c>
      <c r="CM70" s="4">
        <f>-Assumptions!$I$101/Assumptions!$I$102*CM65*CM69</f>
        <v>0</v>
      </c>
      <c r="CN70" s="4">
        <f>-Assumptions!$I$101/Assumptions!$I$102*CN65*CN69</f>
        <v>0</v>
      </c>
      <c r="CO70" s="4">
        <f>-Assumptions!$I$101/Assumptions!$I$102*CO65*CO69</f>
        <v>0</v>
      </c>
    </row>
    <row r="71" spans="1:93" x14ac:dyDescent="0.2">
      <c r="A71" s="4"/>
      <c r="B71" s="4"/>
      <c r="C71" s="32"/>
      <c r="D71" s="4"/>
      <c r="E71" s="4"/>
      <c r="F71" s="4"/>
      <c r="G71" s="4"/>
      <c r="H71" s="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</row>
    <row r="72" spans="1:93" x14ac:dyDescent="0.2">
      <c r="A72" s="4"/>
      <c r="B72" s="4"/>
      <c r="C72" s="32"/>
      <c r="D72" s="4" t="s">
        <v>76</v>
      </c>
      <c r="E72" s="4"/>
      <c r="F72" s="4"/>
      <c r="G72" s="4"/>
      <c r="H72" s="5" t="s">
        <v>5</v>
      </c>
      <c r="I72" s="4"/>
      <c r="J72" s="4"/>
      <c r="K72" s="4"/>
      <c r="L72" s="4"/>
      <c r="M72" s="4"/>
      <c r="N72" s="4">
        <f>Assumptions!$I$43*N65*(1-O65)</f>
        <v>0</v>
      </c>
      <c r="O72" s="4">
        <f>Assumptions!$I$43*O65*(1-P65)</f>
        <v>0</v>
      </c>
      <c r="P72" s="4">
        <f>Assumptions!$I$43*P65*(1-Q65)</f>
        <v>0</v>
      </c>
      <c r="Q72" s="4">
        <f>Assumptions!$I$43*Q65*(1-R65)</f>
        <v>0</v>
      </c>
      <c r="R72" s="4">
        <f>Assumptions!$I$43*R65*(1-S65)</f>
        <v>0</v>
      </c>
      <c r="S72" s="4">
        <f>Assumptions!$I$43*S65*(1-T65)</f>
        <v>0</v>
      </c>
      <c r="T72" s="4">
        <f>Assumptions!$I$43*T65*(1-U65)</f>
        <v>0</v>
      </c>
      <c r="U72" s="4">
        <f>Assumptions!$I$43*U65*(1-V65)</f>
        <v>0</v>
      </c>
      <c r="V72" s="4">
        <f>Assumptions!$I$43*V65*(1-W65)</f>
        <v>0</v>
      </c>
      <c r="W72" s="4">
        <f>Assumptions!$I$43*W65*(1-X65)</f>
        <v>0</v>
      </c>
      <c r="X72" s="4">
        <f>Assumptions!$I$43*X65*(1-Y65)</f>
        <v>0</v>
      </c>
      <c r="Y72" s="4">
        <f>Assumptions!$I$43*Y65*(1-Z65)</f>
        <v>0</v>
      </c>
      <c r="Z72" s="4">
        <f>Assumptions!$I$43*Z65*(1-AA65)</f>
        <v>0</v>
      </c>
      <c r="AA72" s="4">
        <f>Assumptions!$I$43*AA65*(1-AB65)</f>
        <v>0</v>
      </c>
      <c r="AB72" s="4">
        <f>Assumptions!$I$43*AB65*(1-AC65)</f>
        <v>0</v>
      </c>
      <c r="AC72" s="4">
        <f>Assumptions!$I$43*AC65*(1-AD65)</f>
        <v>0</v>
      </c>
      <c r="AD72" s="4">
        <f>Assumptions!$I$43*AD65*(1-AE65)</f>
        <v>0</v>
      </c>
      <c r="AE72" s="4">
        <f>Assumptions!$I$43*AE65*(1-AF65)</f>
        <v>0</v>
      </c>
      <c r="AF72" s="4">
        <f>Assumptions!$I$43*AF65*(1-AG65)</f>
        <v>0</v>
      </c>
      <c r="AG72" s="4">
        <f>Assumptions!$I$43*AG65*(1-AH65)</f>
        <v>0</v>
      </c>
      <c r="AH72" s="4">
        <f>Assumptions!$I$43*AH65*(1-AI65)</f>
        <v>0</v>
      </c>
      <c r="AI72" s="4">
        <f>Assumptions!$I$43*AI65*(1-AJ65)</f>
        <v>0</v>
      </c>
      <c r="AJ72" s="4">
        <f>Assumptions!$I$43*AJ65*(1-AK65)</f>
        <v>0</v>
      </c>
      <c r="AK72" s="4">
        <f>Assumptions!$I$43*AK65*(1-AL65)</f>
        <v>0</v>
      </c>
      <c r="AL72" s="4">
        <f>Assumptions!$I$43*AL65*(1-AM65)</f>
        <v>0</v>
      </c>
      <c r="AM72" s="4">
        <f>Assumptions!$I$43*AM65*(1-AN65)</f>
        <v>0</v>
      </c>
      <c r="AN72" s="4">
        <f>Assumptions!$I$43*AN65*(1-AO65)</f>
        <v>0</v>
      </c>
      <c r="AO72" s="4">
        <f>Assumptions!$I$43*AO65*(1-AP65)</f>
        <v>0</v>
      </c>
      <c r="AP72" s="4">
        <f>Assumptions!$I$43*AP65*(1-AQ65)</f>
        <v>0</v>
      </c>
      <c r="AQ72" s="4">
        <f>Assumptions!$I$43*AQ65*(1-AR65)</f>
        <v>0</v>
      </c>
      <c r="AR72" s="4">
        <f>Assumptions!$I$43*AR65*(1-AS65)</f>
        <v>0</v>
      </c>
      <c r="AS72" s="4">
        <f>Assumptions!$I$43*AS65*(1-AT65)</f>
        <v>0</v>
      </c>
      <c r="AT72" s="4">
        <f>Assumptions!$I$43*AT65*(1-AU65)</f>
        <v>0</v>
      </c>
      <c r="AU72" s="4">
        <f>Assumptions!$I$43*AU65*(1-AV65)</f>
        <v>0</v>
      </c>
      <c r="AV72" s="4">
        <f>Assumptions!$I$43*AV65*(1-AW65)</f>
        <v>0</v>
      </c>
      <c r="AW72" s="4">
        <f>Assumptions!$I$43*AW65*(1-AX65)</f>
        <v>0</v>
      </c>
      <c r="AX72" s="4">
        <f>Assumptions!$I$43*AX65*(1-AY65)</f>
        <v>0</v>
      </c>
      <c r="AY72" s="4">
        <f>Assumptions!$I$43*AY65*(1-AZ65)</f>
        <v>0</v>
      </c>
      <c r="AZ72" s="4">
        <f>Assumptions!$I$43*AZ65*(1-BA65)</f>
        <v>0</v>
      </c>
      <c r="BA72" s="4">
        <f>Assumptions!$I$43*BA65*(1-BB65)</f>
        <v>0</v>
      </c>
      <c r="BB72" s="4">
        <f>Assumptions!$I$43*BB65*(1-BC65)</f>
        <v>0</v>
      </c>
      <c r="BC72" s="4">
        <f>Assumptions!$I$43*BC65*(1-BD65)</f>
        <v>0</v>
      </c>
      <c r="BD72" s="4">
        <f>Assumptions!$I$43*BD65*(1-BE65)</f>
        <v>0</v>
      </c>
      <c r="BE72" s="4">
        <f>Assumptions!$I$43*BE65*(1-BF65)</f>
        <v>0</v>
      </c>
      <c r="BF72" s="4">
        <f>Assumptions!$I$43*BF65*(1-BG65)</f>
        <v>0</v>
      </c>
      <c r="BG72" s="4">
        <f>Assumptions!$I$43*BG65*(1-BH65)</f>
        <v>0</v>
      </c>
      <c r="BH72" s="4">
        <f>Assumptions!$I$43*BH65*(1-BI65)</f>
        <v>0</v>
      </c>
      <c r="BI72" s="4">
        <f>Assumptions!$I$43*BI65*(1-BJ65)</f>
        <v>570000</v>
      </c>
      <c r="BJ72" s="4">
        <f>Assumptions!$I$43*BJ65*(1-BK65)</f>
        <v>0</v>
      </c>
      <c r="BK72" s="4">
        <f>Assumptions!$I$43*BK65*(1-BL65)</f>
        <v>0</v>
      </c>
      <c r="BL72" s="4">
        <f>Assumptions!$I$43*BL65*(1-BM65)</f>
        <v>0</v>
      </c>
      <c r="BM72" s="4">
        <f>Assumptions!$I$43*BM65*(1-BN65)</f>
        <v>0</v>
      </c>
      <c r="BN72" s="4">
        <f>Assumptions!$I$43*BN65*(1-BO65)</f>
        <v>0</v>
      </c>
      <c r="BO72" s="4">
        <f>Assumptions!$I$43*BO65*(1-BP65)</f>
        <v>0</v>
      </c>
      <c r="BP72" s="4">
        <f>Assumptions!$I$43*BP65*(1-BQ65)</f>
        <v>0</v>
      </c>
      <c r="BQ72" s="4">
        <f>Assumptions!$I$43*BQ65*(1-BR65)</f>
        <v>0</v>
      </c>
      <c r="BR72" s="4">
        <f>Assumptions!$I$43*BR65*(1-BS65)</f>
        <v>0</v>
      </c>
      <c r="BS72" s="4">
        <f>Assumptions!$I$43*BS65*(1-BT65)</f>
        <v>0</v>
      </c>
      <c r="BT72" s="4">
        <f>Assumptions!$I$43*BT65*(1-BU65)</f>
        <v>0</v>
      </c>
      <c r="BU72" s="4">
        <f>Assumptions!$I$43*BU65*(1-BV65)</f>
        <v>0</v>
      </c>
      <c r="BV72" s="4">
        <f>Assumptions!$I$43*BV65*(1-BW65)</f>
        <v>0</v>
      </c>
      <c r="BW72" s="4">
        <f>Assumptions!$I$43*BW65*(1-BX65)</f>
        <v>0</v>
      </c>
      <c r="BX72" s="4">
        <f>Assumptions!$I$43*BX65*(1-BY65)</f>
        <v>0</v>
      </c>
      <c r="BY72" s="4">
        <f>Assumptions!$I$43*BY65*(1-BZ65)</f>
        <v>0</v>
      </c>
      <c r="BZ72" s="4">
        <f>Assumptions!$I$43*BZ65*(1-CA65)</f>
        <v>0</v>
      </c>
      <c r="CA72" s="4">
        <f>Assumptions!$I$43*CA65*(1-CB65)</f>
        <v>0</v>
      </c>
      <c r="CB72" s="4">
        <f>Assumptions!$I$43*CB65*(1-CC65)</f>
        <v>0</v>
      </c>
      <c r="CC72" s="4">
        <f>Assumptions!$I$43*CC65*(1-CD65)</f>
        <v>0</v>
      </c>
      <c r="CD72" s="4">
        <f>Assumptions!$I$43*CD65*(1-CE65)</f>
        <v>0</v>
      </c>
      <c r="CE72" s="4">
        <f>Assumptions!$I$43*CE65*(1-CF65)</f>
        <v>0</v>
      </c>
      <c r="CF72" s="4">
        <f>Assumptions!$I$43*CF65*(1-CG65)</f>
        <v>0</v>
      </c>
      <c r="CG72" s="4">
        <f>Assumptions!$I$43*CG65*(1-CH65)</f>
        <v>0</v>
      </c>
      <c r="CH72" s="4">
        <f>Assumptions!$I$43*CH65*(1-CI65)</f>
        <v>0</v>
      </c>
      <c r="CI72" s="4">
        <f>Assumptions!$I$43*CI65*(1-CJ65)</f>
        <v>0</v>
      </c>
      <c r="CJ72" s="4">
        <f>Assumptions!$I$43*CJ65*(1-CK65)</f>
        <v>0</v>
      </c>
      <c r="CK72" s="4">
        <f>Assumptions!$I$43*CK65*(1-CL65)</f>
        <v>0</v>
      </c>
      <c r="CL72" s="4">
        <f>Assumptions!$I$43*CL65*(1-CM65)</f>
        <v>0</v>
      </c>
      <c r="CM72" s="4">
        <f>Assumptions!$I$43*CM65*(1-CN65)</f>
        <v>0</v>
      </c>
      <c r="CN72" s="4">
        <f>Assumptions!$I$43*CN65*(1-CO65)</f>
        <v>0</v>
      </c>
      <c r="CO72" s="4">
        <f>Assumptions!$I$43*CO65*(1-CP65)</f>
        <v>0</v>
      </c>
    </row>
    <row r="73" spans="1:93" x14ac:dyDescent="0.2">
      <c r="A73" s="4"/>
      <c r="B73" s="4"/>
      <c r="C73" s="32"/>
      <c r="D73" s="4"/>
      <c r="E73" s="4"/>
      <c r="F73" s="4"/>
      <c r="G73" s="4"/>
      <c r="H73" s="5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</row>
    <row r="74" spans="1:93" x14ac:dyDescent="0.2">
      <c r="A74" s="4"/>
      <c r="B74" s="4"/>
      <c r="C74" s="32"/>
      <c r="D74" s="4" t="s">
        <v>75</v>
      </c>
      <c r="E74" s="4"/>
      <c r="F74" s="4"/>
      <c r="G74" s="4"/>
      <c r="H74" s="5" t="s">
        <v>5</v>
      </c>
      <c r="I74" s="4"/>
      <c r="J74" s="4"/>
      <c r="K74" s="4"/>
      <c r="L74" s="4"/>
      <c r="M74" s="18">
        <f>-Assumptions!$I$19</f>
        <v>-470000</v>
      </c>
      <c r="N74" s="4">
        <f>N67+N70+N72</f>
        <v>4333.333333333333</v>
      </c>
      <c r="O74" s="4">
        <f>O67+O70+O72</f>
        <v>4333.333333333333</v>
      </c>
      <c r="P74" s="4">
        <f>P67+P70+P72</f>
        <v>4333.333333333333</v>
      </c>
      <c r="Q74" s="4">
        <f>Q67+Q70+Q72</f>
        <v>4333.333333333333</v>
      </c>
      <c r="R74" s="4">
        <f>R67+R70+R72</f>
        <v>4333.333333333333</v>
      </c>
      <c r="S74" s="4">
        <f>S67+S70+S72</f>
        <v>4333.333333333333</v>
      </c>
      <c r="T74" s="4">
        <f>T67+T70+T72</f>
        <v>4333.333333333333</v>
      </c>
      <c r="U74" s="4">
        <f>U67+U70+U72</f>
        <v>4333.333333333333</v>
      </c>
      <c r="V74" s="4">
        <f>V67+V70+V72</f>
        <v>4333.333333333333</v>
      </c>
      <c r="W74" s="4">
        <f>W67+W70+W72</f>
        <v>4333.333333333333</v>
      </c>
      <c r="X74" s="4">
        <f>X67+X70+X72</f>
        <v>4333.333333333333</v>
      </c>
      <c r="Y74" s="4">
        <f>Y67+Y70+Y72</f>
        <v>4333.333333333333</v>
      </c>
      <c r="Z74" s="4">
        <f>Z67+Z70+Z72</f>
        <v>4330.833333333333</v>
      </c>
      <c r="AA74" s="4">
        <f>AA67+AA70+AA72</f>
        <v>4330.833333333333</v>
      </c>
      <c r="AB74" s="4">
        <f>AB67+AB70+AB72</f>
        <v>4330.833333333333</v>
      </c>
      <c r="AC74" s="4">
        <f>AC67+AC70+AC72</f>
        <v>4330.833333333333</v>
      </c>
      <c r="AD74" s="4">
        <f>AD67+AD70+AD72</f>
        <v>4330.833333333333</v>
      </c>
      <c r="AE74" s="4">
        <f>AE67+AE70+AE72</f>
        <v>4330.833333333333</v>
      </c>
      <c r="AF74" s="4">
        <f>AF67+AF70+AF72</f>
        <v>4330.833333333333</v>
      </c>
      <c r="AG74" s="4">
        <f>AG67+AG70+AG72</f>
        <v>4330.833333333333</v>
      </c>
      <c r="AH74" s="4">
        <f>AH67+AH70+AH72</f>
        <v>4330.833333333333</v>
      </c>
      <c r="AI74" s="4">
        <f>AI67+AI70+AI72</f>
        <v>4330.833333333333</v>
      </c>
      <c r="AJ74" s="4">
        <f>AJ67+AJ70+AJ72</f>
        <v>4330.833333333333</v>
      </c>
      <c r="AK74" s="4">
        <f>AK67+AK70+AK72</f>
        <v>4330.833333333333</v>
      </c>
      <c r="AL74" s="4">
        <f>AL67+AL70+AL72</f>
        <v>4328.3083333333334</v>
      </c>
      <c r="AM74" s="4">
        <f>AM67+AM70+AM72</f>
        <v>4328.3083333333334</v>
      </c>
      <c r="AN74" s="4">
        <f>AN67+AN70+AN72</f>
        <v>4328.3083333333334</v>
      </c>
      <c r="AO74" s="4">
        <f>AO67+AO70+AO72</f>
        <v>4328.3083333333334</v>
      </c>
      <c r="AP74" s="4">
        <f>AP67+AP70+AP72</f>
        <v>4328.3083333333334</v>
      </c>
      <c r="AQ74" s="4">
        <f>AQ67+AQ70+AQ72</f>
        <v>4328.3083333333334</v>
      </c>
      <c r="AR74" s="4">
        <f>AR67+AR70+AR72</f>
        <v>4328.3083333333334</v>
      </c>
      <c r="AS74" s="4">
        <f>AS67+AS70+AS72</f>
        <v>4328.3083333333334</v>
      </c>
      <c r="AT74" s="4">
        <f>AT67+AT70+AT72</f>
        <v>4328.3083333333334</v>
      </c>
      <c r="AU74" s="4">
        <f>AU67+AU70+AU72</f>
        <v>4328.3083333333334</v>
      </c>
      <c r="AV74" s="4">
        <f>AV67+AV70+AV72</f>
        <v>4328.3083333333334</v>
      </c>
      <c r="AW74" s="4">
        <f>AW67+AW70+AW72</f>
        <v>4328.3083333333334</v>
      </c>
      <c r="AX74" s="4">
        <f>AX67+AX70+AX72</f>
        <v>4325.7580833333332</v>
      </c>
      <c r="AY74" s="4">
        <f>AY67+AY70+AY72</f>
        <v>4325.7580833333332</v>
      </c>
      <c r="AZ74" s="4">
        <f>AZ67+AZ70+AZ72</f>
        <v>4325.7580833333332</v>
      </c>
      <c r="BA74" s="4">
        <f>BA67+BA70+BA72</f>
        <v>4325.7580833333332</v>
      </c>
      <c r="BB74" s="4">
        <f>BB67+BB70+BB72</f>
        <v>4325.7580833333332</v>
      </c>
      <c r="BC74" s="4">
        <f>BC67+BC70+BC72</f>
        <v>4325.7580833333332</v>
      </c>
      <c r="BD74" s="4">
        <f>BD67+BD70+BD72</f>
        <v>4325.7580833333332</v>
      </c>
      <c r="BE74" s="4">
        <f>BE67+BE70+BE72</f>
        <v>4325.7580833333332</v>
      </c>
      <c r="BF74" s="4">
        <f>BF67+BF70+BF72</f>
        <v>4325.7580833333332</v>
      </c>
      <c r="BG74" s="4">
        <f>BG67+BG70+BG72</f>
        <v>4325.7580833333332</v>
      </c>
      <c r="BH74" s="4">
        <f>BH67+BH70+BH72</f>
        <v>4325.7580833333332</v>
      </c>
      <c r="BI74" s="4">
        <f>BI67+BI70+BI72</f>
        <v>574325.75808333338</v>
      </c>
      <c r="BJ74" s="4">
        <f>BJ67+BJ70+BJ72</f>
        <v>0</v>
      </c>
      <c r="BK74" s="4">
        <f>BK67+BK70+BK72</f>
        <v>0</v>
      </c>
      <c r="BL74" s="4">
        <f>BL67+BL70+BL72</f>
        <v>0</v>
      </c>
      <c r="BM74" s="4">
        <f>BM67+BM70+BM72</f>
        <v>0</v>
      </c>
      <c r="BN74" s="4">
        <f>BN67+BN70+BN72</f>
        <v>0</v>
      </c>
      <c r="BO74" s="4">
        <f>BO67+BO70+BO72</f>
        <v>0</v>
      </c>
      <c r="BP74" s="4">
        <f>BP67+BP70+BP72</f>
        <v>0</v>
      </c>
      <c r="BQ74" s="4">
        <f>BQ67+BQ70+BQ72</f>
        <v>0</v>
      </c>
      <c r="BR74" s="4">
        <f>BR67+BR70+BR72</f>
        <v>0</v>
      </c>
      <c r="BS74" s="4">
        <f>BS67+BS70+BS72</f>
        <v>0</v>
      </c>
      <c r="BT74" s="4">
        <f>BT67+BT70+BT72</f>
        <v>0</v>
      </c>
      <c r="BU74" s="4">
        <f>BU67+BU70+BU72</f>
        <v>0</v>
      </c>
      <c r="BV74" s="4">
        <f>BV67+BV70+BV72</f>
        <v>0</v>
      </c>
      <c r="BW74" s="4">
        <f>BW67+BW70+BW72</f>
        <v>0</v>
      </c>
      <c r="BX74" s="4">
        <f>BX67+BX70+BX72</f>
        <v>0</v>
      </c>
      <c r="BY74" s="4">
        <f>BY67+BY70+BY72</f>
        <v>0</v>
      </c>
      <c r="BZ74" s="4">
        <f>BZ67+BZ70+BZ72</f>
        <v>0</v>
      </c>
      <c r="CA74" s="4">
        <f>CA67+CA70+CA72</f>
        <v>0</v>
      </c>
      <c r="CB74" s="4">
        <f>CB67+CB70+CB72</f>
        <v>0</v>
      </c>
      <c r="CC74" s="4">
        <f>CC67+CC70+CC72</f>
        <v>0</v>
      </c>
      <c r="CD74" s="4">
        <f>CD67+CD70+CD72</f>
        <v>0</v>
      </c>
      <c r="CE74" s="4">
        <f>CE67+CE70+CE72</f>
        <v>0</v>
      </c>
      <c r="CF74" s="4">
        <f>CF67+CF70+CF72</f>
        <v>0</v>
      </c>
      <c r="CG74" s="4">
        <f>CG67+CG70+CG72</f>
        <v>0</v>
      </c>
      <c r="CH74" s="4">
        <f>CH67+CH70+CH72</f>
        <v>0</v>
      </c>
      <c r="CI74" s="4">
        <f>CI67+CI70+CI72</f>
        <v>0</v>
      </c>
      <c r="CJ74" s="4">
        <f>CJ67+CJ70+CJ72</f>
        <v>0</v>
      </c>
      <c r="CK74" s="4">
        <f>CK67+CK70+CK72</f>
        <v>0</v>
      </c>
      <c r="CL74" s="4">
        <f>CL67+CL70+CL72</f>
        <v>0</v>
      </c>
      <c r="CM74" s="4">
        <f>CM67+CM70+CM72</f>
        <v>0</v>
      </c>
      <c r="CN74" s="4">
        <f>CN67+CN70+CN72</f>
        <v>0</v>
      </c>
      <c r="CO74" s="4">
        <f>CO67+CO70+CO72</f>
        <v>0</v>
      </c>
    </row>
    <row r="75" spans="1:93" x14ac:dyDescent="0.2">
      <c r="A75" s="4"/>
      <c r="B75" s="4"/>
      <c r="C75" s="32"/>
      <c r="D75" s="4"/>
      <c r="E75" s="4"/>
      <c r="F75" s="4"/>
      <c r="G75" s="4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</row>
    <row r="76" spans="1:93" x14ac:dyDescent="0.2">
      <c r="A76" s="4"/>
      <c r="B76" s="4"/>
      <c r="C76" s="32"/>
      <c r="D76" s="4" t="s">
        <v>77</v>
      </c>
      <c r="E76" s="4"/>
      <c r="F76" s="4"/>
      <c r="G76" s="4"/>
      <c r="H76" s="5" t="s">
        <v>5</v>
      </c>
      <c r="I76" s="4"/>
      <c r="J76" s="4"/>
      <c r="K76" s="4"/>
      <c r="L76" s="4"/>
      <c r="M76" s="4">
        <f>XNPV(Assumptions!$I$119,M74:CO74,$M$7:$CO$7)</f>
        <v>127204.57463414199</v>
      </c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</row>
    <row r="77" spans="1:93" x14ac:dyDescent="0.2">
      <c r="A77" s="4"/>
      <c r="B77" s="4"/>
      <c r="C77" s="32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</row>
    <row r="78" spans="1:93" x14ac:dyDescent="0.2">
      <c r="A78" s="4"/>
      <c r="B78" s="4"/>
      <c r="C78" s="32" t="s">
        <v>56</v>
      </c>
      <c r="D78" s="4"/>
      <c r="E78" s="4"/>
      <c r="F78" s="4"/>
      <c r="G78" s="4"/>
      <c r="H78" s="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</row>
    <row r="79" spans="1:93" x14ac:dyDescent="0.2">
      <c r="A79" s="4"/>
      <c r="B79" s="4"/>
      <c r="C79" s="32"/>
      <c r="D79" s="4" t="s">
        <v>72</v>
      </c>
      <c r="E79" s="4"/>
      <c r="F79" s="4"/>
      <c r="G79" s="4"/>
      <c r="H79" s="5" t="s">
        <v>74</v>
      </c>
      <c r="I79" s="4"/>
      <c r="J79" s="4"/>
      <c r="K79" s="4"/>
      <c r="L79" s="4"/>
      <c r="M79" s="4"/>
      <c r="N79" s="4">
        <f>--(N$15&lt;=Assumptions!$I$29)</f>
        <v>1</v>
      </c>
      <c r="O79" s="4">
        <f>--(O$15&lt;=Assumptions!$I$29)</f>
        <v>1</v>
      </c>
      <c r="P79" s="4">
        <f>--(P$15&lt;=Assumptions!$I$29)</f>
        <v>1</v>
      </c>
      <c r="Q79" s="4">
        <f>--(Q$15&lt;=Assumptions!$I$29)</f>
        <v>1</v>
      </c>
      <c r="R79" s="4">
        <f>--(R$15&lt;=Assumptions!$I$29)</f>
        <v>1</v>
      </c>
      <c r="S79" s="4">
        <f>--(S$15&lt;=Assumptions!$I$29)</f>
        <v>1</v>
      </c>
      <c r="T79" s="4">
        <f>--(T$15&lt;=Assumptions!$I$29)</f>
        <v>1</v>
      </c>
      <c r="U79" s="4">
        <f>--(U$15&lt;=Assumptions!$I$29)</f>
        <v>1</v>
      </c>
      <c r="V79" s="4">
        <f>--(V$15&lt;=Assumptions!$I$29)</f>
        <v>1</v>
      </c>
      <c r="W79" s="4">
        <f>--(W$15&lt;=Assumptions!$I$29)</f>
        <v>1</v>
      </c>
      <c r="X79" s="4">
        <f>--(X$15&lt;=Assumptions!$I$29)</f>
        <v>1</v>
      </c>
      <c r="Y79" s="4">
        <f>--(Y$15&lt;=Assumptions!$I$29)</f>
        <v>1</v>
      </c>
      <c r="Z79" s="4">
        <f>--(Z$15&lt;=Assumptions!$I$29)</f>
        <v>1</v>
      </c>
      <c r="AA79" s="4">
        <f>--(AA$15&lt;=Assumptions!$I$29)</f>
        <v>1</v>
      </c>
      <c r="AB79" s="4">
        <f>--(AB$15&lt;=Assumptions!$I$29)</f>
        <v>1</v>
      </c>
      <c r="AC79" s="4">
        <f>--(AC$15&lt;=Assumptions!$I$29)</f>
        <v>1</v>
      </c>
      <c r="AD79" s="4">
        <f>--(AD$15&lt;=Assumptions!$I$29)</f>
        <v>1</v>
      </c>
      <c r="AE79" s="4">
        <f>--(AE$15&lt;=Assumptions!$I$29)</f>
        <v>1</v>
      </c>
      <c r="AF79" s="4">
        <f>--(AF$15&lt;=Assumptions!$I$29)</f>
        <v>1</v>
      </c>
      <c r="AG79" s="4">
        <f>--(AG$15&lt;=Assumptions!$I$29)</f>
        <v>1</v>
      </c>
      <c r="AH79" s="4">
        <f>--(AH$15&lt;=Assumptions!$I$29)</f>
        <v>1</v>
      </c>
      <c r="AI79" s="4">
        <f>--(AI$15&lt;=Assumptions!$I$29)</f>
        <v>1</v>
      </c>
      <c r="AJ79" s="4">
        <f>--(AJ$15&lt;=Assumptions!$I$29)</f>
        <v>1</v>
      </c>
      <c r="AK79" s="4">
        <f>--(AK$15&lt;=Assumptions!$I$29)</f>
        <v>1</v>
      </c>
      <c r="AL79" s="4">
        <f>--(AL$15&lt;=Assumptions!$I$29)</f>
        <v>1</v>
      </c>
      <c r="AM79" s="4">
        <f>--(AM$15&lt;=Assumptions!$I$29)</f>
        <v>1</v>
      </c>
      <c r="AN79" s="4">
        <f>--(AN$15&lt;=Assumptions!$I$29)</f>
        <v>1</v>
      </c>
      <c r="AO79" s="4">
        <f>--(AO$15&lt;=Assumptions!$I$29)</f>
        <v>1</v>
      </c>
      <c r="AP79" s="4">
        <f>--(AP$15&lt;=Assumptions!$I$29)</f>
        <v>1</v>
      </c>
      <c r="AQ79" s="4">
        <f>--(AQ$15&lt;=Assumptions!$I$29)</f>
        <v>1</v>
      </c>
      <c r="AR79" s="4">
        <f>--(AR$15&lt;=Assumptions!$I$29)</f>
        <v>1</v>
      </c>
      <c r="AS79" s="4">
        <f>--(AS$15&lt;=Assumptions!$I$29)</f>
        <v>1</v>
      </c>
      <c r="AT79" s="4">
        <f>--(AT$15&lt;=Assumptions!$I$29)</f>
        <v>1</v>
      </c>
      <c r="AU79" s="4">
        <f>--(AU$15&lt;=Assumptions!$I$29)</f>
        <v>1</v>
      </c>
      <c r="AV79" s="4">
        <f>--(AV$15&lt;=Assumptions!$I$29)</f>
        <v>1</v>
      </c>
      <c r="AW79" s="4">
        <f>--(AW$15&lt;=Assumptions!$I$29)</f>
        <v>1</v>
      </c>
      <c r="AX79" s="4">
        <f>--(AX$15&lt;=Assumptions!$I$29)</f>
        <v>1</v>
      </c>
      <c r="AY79" s="4">
        <f>--(AY$15&lt;=Assumptions!$I$29)</f>
        <v>1</v>
      </c>
      <c r="AZ79" s="4">
        <f>--(AZ$15&lt;=Assumptions!$I$29)</f>
        <v>1</v>
      </c>
      <c r="BA79" s="4">
        <f>--(BA$15&lt;=Assumptions!$I$29)</f>
        <v>1</v>
      </c>
      <c r="BB79" s="4">
        <f>--(BB$15&lt;=Assumptions!$I$29)</f>
        <v>1</v>
      </c>
      <c r="BC79" s="4">
        <f>--(BC$15&lt;=Assumptions!$I$29)</f>
        <v>1</v>
      </c>
      <c r="BD79" s="4">
        <f>--(BD$15&lt;=Assumptions!$I$29)</f>
        <v>1</v>
      </c>
      <c r="BE79" s="4">
        <f>--(BE$15&lt;=Assumptions!$I$29)</f>
        <v>1</v>
      </c>
      <c r="BF79" s="4">
        <f>--(BF$15&lt;=Assumptions!$I$29)</f>
        <v>1</v>
      </c>
      <c r="BG79" s="4">
        <f>--(BG$15&lt;=Assumptions!$I$29)</f>
        <v>1</v>
      </c>
      <c r="BH79" s="4">
        <f>--(BH$15&lt;=Assumptions!$I$29)</f>
        <v>1</v>
      </c>
      <c r="BI79" s="4">
        <f>--(BI$15&lt;=Assumptions!$I$29)</f>
        <v>1</v>
      </c>
      <c r="BJ79" s="4">
        <f>--(BJ$15&lt;=Assumptions!$I$29)</f>
        <v>0</v>
      </c>
      <c r="BK79" s="4">
        <f>--(BK$15&lt;=Assumptions!$I$29)</f>
        <v>0</v>
      </c>
      <c r="BL79" s="4">
        <f>--(BL$15&lt;=Assumptions!$I$29)</f>
        <v>0</v>
      </c>
      <c r="BM79" s="4">
        <f>--(BM$15&lt;=Assumptions!$I$29)</f>
        <v>0</v>
      </c>
      <c r="BN79" s="4">
        <f>--(BN$15&lt;=Assumptions!$I$29)</f>
        <v>0</v>
      </c>
      <c r="BO79" s="4">
        <f>--(BO$15&lt;=Assumptions!$I$29)</f>
        <v>0</v>
      </c>
      <c r="BP79" s="4">
        <f>--(BP$15&lt;=Assumptions!$I$29)</f>
        <v>0</v>
      </c>
      <c r="BQ79" s="4">
        <f>--(BQ$15&lt;=Assumptions!$I$29)</f>
        <v>0</v>
      </c>
      <c r="BR79" s="4">
        <f>--(BR$15&lt;=Assumptions!$I$29)</f>
        <v>0</v>
      </c>
      <c r="BS79" s="4">
        <f>--(BS$15&lt;=Assumptions!$I$29)</f>
        <v>0</v>
      </c>
      <c r="BT79" s="4">
        <f>--(BT$15&lt;=Assumptions!$I$29)</f>
        <v>0</v>
      </c>
      <c r="BU79" s="4">
        <f>--(BU$15&lt;=Assumptions!$I$29)</f>
        <v>0</v>
      </c>
      <c r="BV79" s="4">
        <f>--(BV$15&lt;=Assumptions!$I$29)</f>
        <v>0</v>
      </c>
      <c r="BW79" s="4">
        <f>--(BW$15&lt;=Assumptions!$I$29)</f>
        <v>0</v>
      </c>
      <c r="BX79" s="4">
        <f>--(BX$15&lt;=Assumptions!$I$29)</f>
        <v>0</v>
      </c>
      <c r="BY79" s="4">
        <f>--(BY$15&lt;=Assumptions!$I$29)</f>
        <v>0</v>
      </c>
      <c r="BZ79" s="4">
        <f>--(BZ$15&lt;=Assumptions!$I$29)</f>
        <v>0</v>
      </c>
      <c r="CA79" s="4">
        <f>--(CA$15&lt;=Assumptions!$I$29)</f>
        <v>0</v>
      </c>
      <c r="CB79" s="4">
        <f>--(CB$15&lt;=Assumptions!$I$29)</f>
        <v>0</v>
      </c>
      <c r="CC79" s="4">
        <f>--(CC$15&lt;=Assumptions!$I$29)</f>
        <v>0</v>
      </c>
      <c r="CD79" s="4">
        <f>--(CD$15&lt;=Assumptions!$I$29)</f>
        <v>0</v>
      </c>
      <c r="CE79" s="4">
        <f>--(CE$15&lt;=Assumptions!$I$29)</f>
        <v>0</v>
      </c>
      <c r="CF79" s="4">
        <f>--(CF$15&lt;=Assumptions!$I$29)</f>
        <v>0</v>
      </c>
      <c r="CG79" s="4">
        <f>--(CG$15&lt;=Assumptions!$I$29)</f>
        <v>0</v>
      </c>
      <c r="CH79" s="4">
        <f>--(CH$15&lt;=Assumptions!$I$29)</f>
        <v>0</v>
      </c>
      <c r="CI79" s="4">
        <f>--(CI$15&lt;=Assumptions!$I$29)</f>
        <v>0</v>
      </c>
      <c r="CJ79" s="4">
        <f>--(CJ$15&lt;=Assumptions!$I$29)</f>
        <v>0</v>
      </c>
      <c r="CK79" s="4">
        <f>--(CK$15&lt;=Assumptions!$I$29)</f>
        <v>0</v>
      </c>
      <c r="CL79" s="4">
        <f>--(CL$15&lt;=Assumptions!$I$29)</f>
        <v>0</v>
      </c>
      <c r="CM79" s="4">
        <f>--(CM$15&lt;=Assumptions!$I$29)</f>
        <v>0</v>
      </c>
      <c r="CN79" s="4">
        <f>--(CN$15&lt;=Assumptions!$I$29)</f>
        <v>0</v>
      </c>
      <c r="CO79" s="4">
        <f>--(CO$15&lt;=Assumptions!$I$29)</f>
        <v>0</v>
      </c>
    </row>
    <row r="80" spans="1:93" x14ac:dyDescent="0.2">
      <c r="A80" s="4"/>
      <c r="B80" s="4"/>
      <c r="C80" s="32"/>
      <c r="D80" s="4" t="s">
        <v>82</v>
      </c>
      <c r="E80" s="4"/>
      <c r="F80" s="4"/>
      <c r="G80" s="4"/>
      <c r="H80" s="5" t="s">
        <v>74</v>
      </c>
      <c r="I80" s="4"/>
      <c r="J80" s="4"/>
      <c r="K80" s="4"/>
      <c r="L80" s="4"/>
      <c r="M80" s="4"/>
      <c r="N80" s="4">
        <f>N79*(N$6&gt;=Assumptions!$I$34)</f>
        <v>0</v>
      </c>
      <c r="O80" s="4">
        <f>O79*(O$6&gt;=Assumptions!$I$34)</f>
        <v>0</v>
      </c>
      <c r="P80" s="4">
        <f>P79*(P$6&gt;=Assumptions!$I$34)</f>
        <v>0</v>
      </c>
      <c r="Q80" s="4">
        <f>Q79*(Q$6&gt;=Assumptions!$I$34)</f>
        <v>0</v>
      </c>
      <c r="R80" s="4">
        <f>R79*(R$6&gt;=Assumptions!$I$34)</f>
        <v>0</v>
      </c>
      <c r="S80" s="4">
        <f>S79*(S$6&gt;=Assumptions!$I$34)</f>
        <v>0</v>
      </c>
      <c r="T80" s="4">
        <f>T79*(T$6&gt;=Assumptions!$I$34)</f>
        <v>0</v>
      </c>
      <c r="U80" s="4">
        <f>U79*(U$6&gt;=Assumptions!$I$34)</f>
        <v>0</v>
      </c>
      <c r="V80" s="4">
        <f>V79*(V$6&gt;=Assumptions!$I$34)</f>
        <v>0</v>
      </c>
      <c r="W80" s="4">
        <f>W79*(W$6&gt;=Assumptions!$I$34)</f>
        <v>0</v>
      </c>
      <c r="X80" s="4">
        <f>X79*(X$6&gt;=Assumptions!$I$34)</f>
        <v>0</v>
      </c>
      <c r="Y80" s="4">
        <f>Y79*(Y$6&gt;=Assumptions!$I$34)</f>
        <v>0</v>
      </c>
      <c r="Z80" s="4">
        <f>Z79*(Z$6&gt;=Assumptions!$I$34)</f>
        <v>0</v>
      </c>
      <c r="AA80" s="4">
        <f>AA79*(AA$6&gt;=Assumptions!$I$34)</f>
        <v>0</v>
      </c>
      <c r="AB80" s="4">
        <f>AB79*(AB$6&gt;=Assumptions!$I$34)</f>
        <v>0</v>
      </c>
      <c r="AC80" s="4">
        <f>AC79*(AC$6&gt;=Assumptions!$I$34)</f>
        <v>0</v>
      </c>
      <c r="AD80" s="4">
        <f>AD79*(AD$6&gt;=Assumptions!$I$34)</f>
        <v>0</v>
      </c>
      <c r="AE80" s="4">
        <f>AE79*(AE$6&gt;=Assumptions!$I$34)</f>
        <v>0</v>
      </c>
      <c r="AF80" s="4">
        <f>AF79*(AF$6&gt;=Assumptions!$I$34)</f>
        <v>0</v>
      </c>
      <c r="AG80" s="4">
        <f>AG79*(AG$6&gt;=Assumptions!$I$34)</f>
        <v>0</v>
      </c>
      <c r="AH80" s="4">
        <f>AH79*(AH$6&gt;=Assumptions!$I$34)</f>
        <v>0</v>
      </c>
      <c r="AI80" s="4">
        <f>AI79*(AI$6&gt;=Assumptions!$I$34)</f>
        <v>0</v>
      </c>
      <c r="AJ80" s="4">
        <f>AJ79*(AJ$6&gt;=Assumptions!$I$34)</f>
        <v>0</v>
      </c>
      <c r="AK80" s="4">
        <f>AK79*(AK$6&gt;=Assumptions!$I$34)</f>
        <v>0</v>
      </c>
      <c r="AL80" s="4">
        <f>AL79*(AL$6&gt;=Assumptions!$I$34)</f>
        <v>1</v>
      </c>
      <c r="AM80" s="4">
        <f>AM79*(AM$6&gt;=Assumptions!$I$34)</f>
        <v>1</v>
      </c>
      <c r="AN80" s="4">
        <f>AN79*(AN$6&gt;=Assumptions!$I$34)</f>
        <v>1</v>
      </c>
      <c r="AO80" s="4">
        <f>AO79*(AO$6&gt;=Assumptions!$I$34)</f>
        <v>1</v>
      </c>
      <c r="AP80" s="4">
        <f>AP79*(AP$6&gt;=Assumptions!$I$34)</f>
        <v>1</v>
      </c>
      <c r="AQ80" s="4">
        <f>AQ79*(AQ$6&gt;=Assumptions!$I$34)</f>
        <v>1</v>
      </c>
      <c r="AR80" s="4">
        <f>AR79*(AR$6&gt;=Assumptions!$I$34)</f>
        <v>1</v>
      </c>
      <c r="AS80" s="4">
        <f>AS79*(AS$6&gt;=Assumptions!$I$34)</f>
        <v>1</v>
      </c>
      <c r="AT80" s="4">
        <f>AT79*(AT$6&gt;=Assumptions!$I$34)</f>
        <v>1</v>
      </c>
      <c r="AU80" s="4">
        <f>AU79*(AU$6&gt;=Assumptions!$I$34)</f>
        <v>1</v>
      </c>
      <c r="AV80" s="4">
        <f>AV79*(AV$6&gt;=Assumptions!$I$34)</f>
        <v>1</v>
      </c>
      <c r="AW80" s="4">
        <f>AW79*(AW$6&gt;=Assumptions!$I$34)</f>
        <v>1</v>
      </c>
      <c r="AX80" s="4">
        <f>AX79*(AX$6&gt;=Assumptions!$I$34)</f>
        <v>1</v>
      </c>
      <c r="AY80" s="4">
        <f>AY79*(AY$6&gt;=Assumptions!$I$34)</f>
        <v>1</v>
      </c>
      <c r="AZ80" s="4">
        <f>AZ79*(AZ$6&gt;=Assumptions!$I$34)</f>
        <v>1</v>
      </c>
      <c r="BA80" s="4">
        <f>BA79*(BA$6&gt;=Assumptions!$I$34)</f>
        <v>1</v>
      </c>
      <c r="BB80" s="4">
        <f>BB79*(BB$6&gt;=Assumptions!$I$34)</f>
        <v>1</v>
      </c>
      <c r="BC80" s="4">
        <f>BC79*(BC$6&gt;=Assumptions!$I$34)</f>
        <v>1</v>
      </c>
      <c r="BD80" s="4">
        <f>BD79*(BD$6&gt;=Assumptions!$I$34)</f>
        <v>1</v>
      </c>
      <c r="BE80" s="4">
        <f>BE79*(BE$6&gt;=Assumptions!$I$34)</f>
        <v>1</v>
      </c>
      <c r="BF80" s="4">
        <f>BF79*(BF$6&gt;=Assumptions!$I$34)</f>
        <v>1</v>
      </c>
      <c r="BG80" s="4">
        <f>BG79*(BG$6&gt;=Assumptions!$I$34)</f>
        <v>1</v>
      </c>
      <c r="BH80" s="4">
        <f>BH79*(BH$6&gt;=Assumptions!$I$34)</f>
        <v>1</v>
      </c>
      <c r="BI80" s="4">
        <f>BI79*(BI$6&gt;=Assumptions!$I$34)</f>
        <v>1</v>
      </c>
      <c r="BJ80" s="4">
        <f>BJ79*(BJ$6&gt;=Assumptions!$I$34)</f>
        <v>0</v>
      </c>
      <c r="BK80" s="4">
        <f>BK79*(BK$6&gt;=Assumptions!$I$34)</f>
        <v>0</v>
      </c>
      <c r="BL80" s="4">
        <f>BL79*(BL$6&gt;=Assumptions!$I$34)</f>
        <v>0</v>
      </c>
      <c r="BM80" s="4">
        <f>BM79*(BM$6&gt;=Assumptions!$I$34)</f>
        <v>0</v>
      </c>
      <c r="BN80" s="4">
        <f>BN79*(BN$6&gt;=Assumptions!$I$34)</f>
        <v>0</v>
      </c>
      <c r="BO80" s="4">
        <f>BO79*(BO$6&gt;=Assumptions!$I$34)</f>
        <v>0</v>
      </c>
      <c r="BP80" s="4">
        <f>BP79*(BP$6&gt;=Assumptions!$I$34)</f>
        <v>0</v>
      </c>
      <c r="BQ80" s="4">
        <f>BQ79*(BQ$6&gt;=Assumptions!$I$34)</f>
        <v>0</v>
      </c>
      <c r="BR80" s="4">
        <f>BR79*(BR$6&gt;=Assumptions!$I$34)</f>
        <v>0</v>
      </c>
      <c r="BS80" s="4">
        <f>BS79*(BS$6&gt;=Assumptions!$I$34)</f>
        <v>0</v>
      </c>
      <c r="BT80" s="4">
        <f>BT79*(BT$6&gt;=Assumptions!$I$34)</f>
        <v>0</v>
      </c>
      <c r="BU80" s="4">
        <f>BU79*(BU$6&gt;=Assumptions!$I$34)</f>
        <v>0</v>
      </c>
      <c r="BV80" s="4">
        <f>BV79*(BV$6&gt;=Assumptions!$I$34)</f>
        <v>0</v>
      </c>
      <c r="BW80" s="4">
        <f>BW79*(BW$6&gt;=Assumptions!$I$34)</f>
        <v>0</v>
      </c>
      <c r="BX80" s="4">
        <f>BX79*(BX$6&gt;=Assumptions!$I$34)</f>
        <v>0</v>
      </c>
      <c r="BY80" s="4">
        <f>BY79*(BY$6&gt;=Assumptions!$I$34)</f>
        <v>0</v>
      </c>
      <c r="BZ80" s="4">
        <f>BZ79*(BZ$6&gt;=Assumptions!$I$34)</f>
        <v>0</v>
      </c>
      <c r="CA80" s="4">
        <f>CA79*(CA$6&gt;=Assumptions!$I$34)</f>
        <v>0</v>
      </c>
      <c r="CB80" s="4">
        <f>CB79*(CB$6&gt;=Assumptions!$I$34)</f>
        <v>0</v>
      </c>
      <c r="CC80" s="4">
        <f>CC79*(CC$6&gt;=Assumptions!$I$34)</f>
        <v>0</v>
      </c>
      <c r="CD80" s="4">
        <f>CD79*(CD$6&gt;=Assumptions!$I$34)</f>
        <v>0</v>
      </c>
      <c r="CE80" s="4">
        <f>CE79*(CE$6&gt;=Assumptions!$I$34)</f>
        <v>0</v>
      </c>
      <c r="CF80" s="4">
        <f>CF79*(CF$6&gt;=Assumptions!$I$34)</f>
        <v>0</v>
      </c>
      <c r="CG80" s="4">
        <f>CG79*(CG$6&gt;=Assumptions!$I$34)</f>
        <v>0</v>
      </c>
      <c r="CH80" s="4">
        <f>CH79*(CH$6&gt;=Assumptions!$I$34)</f>
        <v>0</v>
      </c>
      <c r="CI80" s="4">
        <f>CI79*(CI$6&gt;=Assumptions!$I$34)</f>
        <v>0</v>
      </c>
      <c r="CJ80" s="4">
        <f>CJ79*(CJ$6&gt;=Assumptions!$I$34)</f>
        <v>0</v>
      </c>
      <c r="CK80" s="4">
        <f>CK79*(CK$6&gt;=Assumptions!$I$34)</f>
        <v>0</v>
      </c>
      <c r="CL80" s="4">
        <f>CL79*(CL$6&gt;=Assumptions!$I$34)</f>
        <v>0</v>
      </c>
      <c r="CM80" s="4">
        <f>CM79*(CM$6&gt;=Assumptions!$I$34)</f>
        <v>0</v>
      </c>
      <c r="CN80" s="4">
        <f>CN79*(CN$6&gt;=Assumptions!$I$34)</f>
        <v>0</v>
      </c>
      <c r="CO80" s="4">
        <f>CO79*(CO$6&gt;=Assumptions!$I$34)</f>
        <v>0</v>
      </c>
    </row>
    <row r="81" spans="1:93" x14ac:dyDescent="0.2">
      <c r="A81" s="4"/>
      <c r="B81" s="4"/>
      <c r="C81" s="32"/>
      <c r="D81" s="4"/>
      <c r="E81" s="4"/>
      <c r="F81" s="4"/>
      <c r="G81" s="4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</row>
    <row r="82" spans="1:93" x14ac:dyDescent="0.2">
      <c r="A82" s="4"/>
      <c r="B82" s="4"/>
      <c r="C82" s="32"/>
      <c r="D82" s="4" t="s">
        <v>69</v>
      </c>
      <c r="E82" s="4"/>
      <c r="F82" s="4"/>
      <c r="G82" s="4"/>
      <c r="H82" s="5" t="s">
        <v>5</v>
      </c>
      <c r="I82" s="4"/>
      <c r="J82" s="4"/>
      <c r="K82" s="4"/>
      <c r="L82" s="4"/>
      <c r="M82" s="4"/>
      <c r="N82" s="4">
        <f>IF(N80,Assumptions!$I$77/Assumptions!$I$78,N67)</f>
        <v>4583.333333333333</v>
      </c>
      <c r="O82" s="4">
        <f>IF(O80,Assumptions!$I$77/Assumptions!$I$78,O67)</f>
        <v>4583.333333333333</v>
      </c>
      <c r="P82" s="4">
        <f>IF(P80,Assumptions!$I$77/Assumptions!$I$78,P67)</f>
        <v>4583.333333333333</v>
      </c>
      <c r="Q82" s="4">
        <f>IF(Q80,Assumptions!$I$77/Assumptions!$I$78,Q67)</f>
        <v>4583.333333333333</v>
      </c>
      <c r="R82" s="4">
        <f>IF(R80,Assumptions!$I$77/Assumptions!$I$78,R67)</f>
        <v>4583.333333333333</v>
      </c>
      <c r="S82" s="4">
        <f>IF(S80,Assumptions!$I$77/Assumptions!$I$78,S67)</f>
        <v>4583.333333333333</v>
      </c>
      <c r="T82" s="4">
        <f>IF(T80,Assumptions!$I$77/Assumptions!$I$78,T67)</f>
        <v>4583.333333333333</v>
      </c>
      <c r="U82" s="4">
        <f>IF(U80,Assumptions!$I$77/Assumptions!$I$78,U67)</f>
        <v>4583.333333333333</v>
      </c>
      <c r="V82" s="4">
        <f>IF(V80,Assumptions!$I$77/Assumptions!$I$78,V67)</f>
        <v>4583.333333333333</v>
      </c>
      <c r="W82" s="4">
        <f>IF(W80,Assumptions!$I$77/Assumptions!$I$78,W67)</f>
        <v>4583.333333333333</v>
      </c>
      <c r="X82" s="4">
        <f>IF(X80,Assumptions!$I$77/Assumptions!$I$78,X67)</f>
        <v>4583.333333333333</v>
      </c>
      <c r="Y82" s="4">
        <f>IF(Y80,Assumptions!$I$77/Assumptions!$I$78,Y67)</f>
        <v>4583.333333333333</v>
      </c>
      <c r="Z82" s="4">
        <f>IF(Z80,Assumptions!$I$77/Assumptions!$I$78,Z67)</f>
        <v>4583.333333333333</v>
      </c>
      <c r="AA82" s="4">
        <f>IF(AA80,Assumptions!$I$77/Assumptions!$I$78,AA67)</f>
        <v>4583.333333333333</v>
      </c>
      <c r="AB82" s="4">
        <f>IF(AB80,Assumptions!$I$77/Assumptions!$I$78,AB67)</f>
        <v>4583.333333333333</v>
      </c>
      <c r="AC82" s="4">
        <f>IF(AC80,Assumptions!$I$77/Assumptions!$I$78,AC67)</f>
        <v>4583.333333333333</v>
      </c>
      <c r="AD82" s="4">
        <f>IF(AD80,Assumptions!$I$77/Assumptions!$I$78,AD67)</f>
        <v>4583.333333333333</v>
      </c>
      <c r="AE82" s="4">
        <f>IF(AE80,Assumptions!$I$77/Assumptions!$I$78,AE67)</f>
        <v>4583.333333333333</v>
      </c>
      <c r="AF82" s="4">
        <f>IF(AF80,Assumptions!$I$77/Assumptions!$I$78,AF67)</f>
        <v>4583.333333333333</v>
      </c>
      <c r="AG82" s="4">
        <f>IF(AG80,Assumptions!$I$77/Assumptions!$I$78,AG67)</f>
        <v>4583.333333333333</v>
      </c>
      <c r="AH82" s="4">
        <f>IF(AH80,Assumptions!$I$77/Assumptions!$I$78,AH67)</f>
        <v>4583.333333333333</v>
      </c>
      <c r="AI82" s="4">
        <f>IF(AI80,Assumptions!$I$77/Assumptions!$I$78,AI67)</f>
        <v>4583.333333333333</v>
      </c>
      <c r="AJ82" s="4">
        <f>IF(AJ80,Assumptions!$I$77/Assumptions!$I$78,AJ67)</f>
        <v>4583.333333333333</v>
      </c>
      <c r="AK82" s="4">
        <f>IF(AK80,Assumptions!$I$77/Assumptions!$I$78,AK67)</f>
        <v>4583.333333333333</v>
      </c>
      <c r="AL82" s="4">
        <f>IF(AL80,Assumptions!$I$77/Assumptions!$I$78,AL67)</f>
        <v>6250</v>
      </c>
      <c r="AM82" s="4">
        <f>IF(AM80,Assumptions!$I$77/Assumptions!$I$78,AM67)</f>
        <v>6250</v>
      </c>
      <c r="AN82" s="4">
        <f>IF(AN80,Assumptions!$I$77/Assumptions!$I$78,AN67)</f>
        <v>6250</v>
      </c>
      <c r="AO82" s="4">
        <f>IF(AO80,Assumptions!$I$77/Assumptions!$I$78,AO67)</f>
        <v>6250</v>
      </c>
      <c r="AP82" s="4">
        <f>IF(AP80,Assumptions!$I$77/Assumptions!$I$78,AP67)</f>
        <v>6250</v>
      </c>
      <c r="AQ82" s="4">
        <f>IF(AQ80,Assumptions!$I$77/Assumptions!$I$78,AQ67)</f>
        <v>6250</v>
      </c>
      <c r="AR82" s="4">
        <f>IF(AR80,Assumptions!$I$77/Assumptions!$I$78,AR67)</f>
        <v>6250</v>
      </c>
      <c r="AS82" s="4">
        <f>IF(AS80,Assumptions!$I$77/Assumptions!$I$78,AS67)</f>
        <v>6250</v>
      </c>
      <c r="AT82" s="4">
        <f>IF(AT80,Assumptions!$I$77/Assumptions!$I$78,AT67)</f>
        <v>6250</v>
      </c>
      <c r="AU82" s="4">
        <f>IF(AU80,Assumptions!$I$77/Assumptions!$I$78,AU67)</f>
        <v>6250</v>
      </c>
      <c r="AV82" s="4">
        <f>IF(AV80,Assumptions!$I$77/Assumptions!$I$78,AV67)</f>
        <v>6250</v>
      </c>
      <c r="AW82" s="4">
        <f>IF(AW80,Assumptions!$I$77/Assumptions!$I$78,AW67)</f>
        <v>6250</v>
      </c>
      <c r="AX82" s="4">
        <f>IF(AX80,Assumptions!$I$77/Assumptions!$I$78,AX67)</f>
        <v>6250</v>
      </c>
      <c r="AY82" s="4">
        <f>IF(AY80,Assumptions!$I$77/Assumptions!$I$78,AY67)</f>
        <v>6250</v>
      </c>
      <c r="AZ82" s="4">
        <f>IF(AZ80,Assumptions!$I$77/Assumptions!$I$78,AZ67)</f>
        <v>6250</v>
      </c>
      <c r="BA82" s="4">
        <f>IF(BA80,Assumptions!$I$77/Assumptions!$I$78,BA67)</f>
        <v>6250</v>
      </c>
      <c r="BB82" s="4">
        <f>IF(BB80,Assumptions!$I$77/Assumptions!$I$78,BB67)</f>
        <v>6250</v>
      </c>
      <c r="BC82" s="4">
        <f>IF(BC80,Assumptions!$I$77/Assumptions!$I$78,BC67)</f>
        <v>6250</v>
      </c>
      <c r="BD82" s="4">
        <f>IF(BD80,Assumptions!$I$77/Assumptions!$I$78,BD67)</f>
        <v>6250</v>
      </c>
      <c r="BE82" s="4">
        <f>IF(BE80,Assumptions!$I$77/Assumptions!$I$78,BE67)</f>
        <v>6250</v>
      </c>
      <c r="BF82" s="4">
        <f>IF(BF80,Assumptions!$I$77/Assumptions!$I$78,BF67)</f>
        <v>6250</v>
      </c>
      <c r="BG82" s="4">
        <f>IF(BG80,Assumptions!$I$77/Assumptions!$I$78,BG67)</f>
        <v>6250</v>
      </c>
      <c r="BH82" s="4">
        <f>IF(BH80,Assumptions!$I$77/Assumptions!$I$78,BH67)</f>
        <v>6250</v>
      </c>
      <c r="BI82" s="4">
        <f>IF(BI80,Assumptions!$I$77/Assumptions!$I$78,BI67)</f>
        <v>6250</v>
      </c>
      <c r="BJ82" s="4">
        <f>IF(BJ80,Assumptions!$I$77/Assumptions!$I$78,BJ67)</f>
        <v>0</v>
      </c>
      <c r="BK82" s="4">
        <f>IF(BK80,Assumptions!$I$77/Assumptions!$I$78,BK67)</f>
        <v>0</v>
      </c>
      <c r="BL82" s="4">
        <f>IF(BL80,Assumptions!$I$77/Assumptions!$I$78,BL67)</f>
        <v>0</v>
      </c>
      <c r="BM82" s="4">
        <f>IF(BM80,Assumptions!$I$77/Assumptions!$I$78,BM67)</f>
        <v>0</v>
      </c>
      <c r="BN82" s="4">
        <f>IF(BN80,Assumptions!$I$77/Assumptions!$I$78,BN67)</f>
        <v>0</v>
      </c>
      <c r="BO82" s="4">
        <f>IF(BO80,Assumptions!$I$77/Assumptions!$I$78,BO67)</f>
        <v>0</v>
      </c>
      <c r="BP82" s="4">
        <f>IF(BP80,Assumptions!$I$77/Assumptions!$I$78,BP67)</f>
        <v>0</v>
      </c>
      <c r="BQ82" s="4">
        <f>IF(BQ80,Assumptions!$I$77/Assumptions!$I$78,BQ67)</f>
        <v>0</v>
      </c>
      <c r="BR82" s="4">
        <f>IF(BR80,Assumptions!$I$77/Assumptions!$I$78,BR67)</f>
        <v>0</v>
      </c>
      <c r="BS82" s="4">
        <f>IF(BS80,Assumptions!$I$77/Assumptions!$I$78,BS67)</f>
        <v>0</v>
      </c>
      <c r="BT82" s="4">
        <f>IF(BT80,Assumptions!$I$77/Assumptions!$I$78,BT67)</f>
        <v>0</v>
      </c>
      <c r="BU82" s="4">
        <f>IF(BU80,Assumptions!$I$77/Assumptions!$I$78,BU67)</f>
        <v>0</v>
      </c>
      <c r="BV82" s="4">
        <f>IF(BV80,Assumptions!$I$77/Assumptions!$I$78,BV67)</f>
        <v>0</v>
      </c>
      <c r="BW82" s="4">
        <f>IF(BW80,Assumptions!$I$77/Assumptions!$I$78,BW67)</f>
        <v>0</v>
      </c>
      <c r="BX82" s="4">
        <f>IF(BX80,Assumptions!$I$77/Assumptions!$I$78,BX67)</f>
        <v>0</v>
      </c>
      <c r="BY82" s="4">
        <f>IF(BY80,Assumptions!$I$77/Assumptions!$I$78,BY67)</f>
        <v>0</v>
      </c>
      <c r="BZ82" s="4">
        <f>IF(BZ80,Assumptions!$I$77/Assumptions!$I$78,BZ67)</f>
        <v>0</v>
      </c>
      <c r="CA82" s="4">
        <f>IF(CA80,Assumptions!$I$77/Assumptions!$I$78,CA67)</f>
        <v>0</v>
      </c>
      <c r="CB82" s="4">
        <f>IF(CB80,Assumptions!$I$77/Assumptions!$I$78,CB67)</f>
        <v>0</v>
      </c>
      <c r="CC82" s="4">
        <f>IF(CC80,Assumptions!$I$77/Assumptions!$I$78,CC67)</f>
        <v>0</v>
      </c>
      <c r="CD82" s="4">
        <f>IF(CD80,Assumptions!$I$77/Assumptions!$I$78,CD67)</f>
        <v>0</v>
      </c>
      <c r="CE82" s="4">
        <f>IF(CE80,Assumptions!$I$77/Assumptions!$I$78,CE67)</f>
        <v>0</v>
      </c>
      <c r="CF82" s="4">
        <f>IF(CF80,Assumptions!$I$77/Assumptions!$I$78,CF67)</f>
        <v>0</v>
      </c>
      <c r="CG82" s="4">
        <f>IF(CG80,Assumptions!$I$77/Assumptions!$I$78,CG67)</f>
        <v>0</v>
      </c>
      <c r="CH82" s="4">
        <f>IF(CH80,Assumptions!$I$77/Assumptions!$I$78,CH67)</f>
        <v>0</v>
      </c>
      <c r="CI82" s="4">
        <f>IF(CI80,Assumptions!$I$77/Assumptions!$I$78,CI67)</f>
        <v>0</v>
      </c>
      <c r="CJ82" s="4">
        <f>IF(CJ80,Assumptions!$I$77/Assumptions!$I$78,CJ67)</f>
        <v>0</v>
      </c>
      <c r="CK82" s="4">
        <f>IF(CK80,Assumptions!$I$77/Assumptions!$I$78,CK67)</f>
        <v>0</v>
      </c>
      <c r="CL82" s="4">
        <f>IF(CL80,Assumptions!$I$77/Assumptions!$I$78,CL67)</f>
        <v>0</v>
      </c>
      <c r="CM82" s="4">
        <f>IF(CM80,Assumptions!$I$77/Assumptions!$I$78,CM67)</f>
        <v>0</v>
      </c>
      <c r="CN82" s="4">
        <f>IF(CN80,Assumptions!$I$77/Assumptions!$I$78,CN67)</f>
        <v>0</v>
      </c>
      <c r="CO82" s="4">
        <f>IF(CO80,Assumptions!$I$77/Assumptions!$I$78,CO67)</f>
        <v>0</v>
      </c>
    </row>
    <row r="83" spans="1:93" x14ac:dyDescent="0.2">
      <c r="A83" s="4"/>
      <c r="B83" s="4"/>
      <c r="C83" s="32"/>
      <c r="D83" s="4"/>
      <c r="E83" s="4"/>
      <c r="F83" s="4"/>
      <c r="G83" s="4"/>
      <c r="H83" s="5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</row>
    <row r="84" spans="1:93" x14ac:dyDescent="0.2">
      <c r="A84" s="4"/>
      <c r="B84" s="4"/>
      <c r="C84" s="32"/>
      <c r="D84" s="4" t="s">
        <v>50</v>
      </c>
      <c r="E84" s="4"/>
      <c r="F84" s="4"/>
      <c r="G84" s="4"/>
      <c r="H84" s="5" t="s">
        <v>5</v>
      </c>
      <c r="I84" s="4"/>
      <c r="J84" s="4"/>
      <c r="K84" s="4"/>
      <c r="L84" s="4"/>
      <c r="M84" s="4"/>
      <c r="N84" s="4">
        <f>IF(N80,-N82*Assumptions!$I$107,N70)</f>
        <v>-250</v>
      </c>
      <c r="O84" s="4">
        <f>IF(O80,-O82*Assumptions!$I$107,O70)</f>
        <v>-250</v>
      </c>
      <c r="P84" s="4">
        <f>IF(P80,-P82*Assumptions!$I$107,P70)</f>
        <v>-250</v>
      </c>
      <c r="Q84" s="4">
        <f>IF(Q80,-Q82*Assumptions!$I$107,Q70)</f>
        <v>-250</v>
      </c>
      <c r="R84" s="4">
        <f>IF(R80,-R82*Assumptions!$I$107,R70)</f>
        <v>-250</v>
      </c>
      <c r="S84" s="4">
        <f>IF(S80,-S82*Assumptions!$I$107,S70)</f>
        <v>-250</v>
      </c>
      <c r="T84" s="4">
        <f>IF(T80,-T82*Assumptions!$I$107,T70)</f>
        <v>-250</v>
      </c>
      <c r="U84" s="4">
        <f>IF(U80,-U82*Assumptions!$I$107,U70)</f>
        <v>-250</v>
      </c>
      <c r="V84" s="4">
        <f>IF(V80,-V82*Assumptions!$I$107,V70)</f>
        <v>-250</v>
      </c>
      <c r="W84" s="4">
        <f>IF(W80,-W82*Assumptions!$I$107,W70)</f>
        <v>-250</v>
      </c>
      <c r="X84" s="4">
        <f>IF(X80,-X82*Assumptions!$I$107,X70)</f>
        <v>-250</v>
      </c>
      <c r="Y84" s="4">
        <f>IF(Y80,-Y82*Assumptions!$I$107,Y70)</f>
        <v>-250</v>
      </c>
      <c r="Z84" s="4">
        <f>IF(Z80,-Z82*Assumptions!$I$107,Z70)</f>
        <v>-252.5</v>
      </c>
      <c r="AA84" s="4">
        <f>IF(AA80,-AA82*Assumptions!$I$107,AA70)</f>
        <v>-252.5</v>
      </c>
      <c r="AB84" s="4">
        <f>IF(AB80,-AB82*Assumptions!$I$107,AB70)</f>
        <v>-252.5</v>
      </c>
      <c r="AC84" s="4">
        <f>IF(AC80,-AC82*Assumptions!$I$107,AC70)</f>
        <v>-252.5</v>
      </c>
      <c r="AD84" s="4">
        <f>IF(AD80,-AD82*Assumptions!$I$107,AD70)</f>
        <v>-252.5</v>
      </c>
      <c r="AE84" s="4">
        <f>IF(AE80,-AE82*Assumptions!$I$107,AE70)</f>
        <v>-252.5</v>
      </c>
      <c r="AF84" s="4">
        <f>IF(AF80,-AF82*Assumptions!$I$107,AF70)</f>
        <v>-252.5</v>
      </c>
      <c r="AG84" s="4">
        <f>IF(AG80,-AG82*Assumptions!$I$107,AG70)</f>
        <v>-252.5</v>
      </c>
      <c r="AH84" s="4">
        <f>IF(AH80,-AH82*Assumptions!$I$107,AH70)</f>
        <v>-252.5</v>
      </c>
      <c r="AI84" s="4">
        <f>IF(AI80,-AI82*Assumptions!$I$107,AI70)</f>
        <v>-252.5</v>
      </c>
      <c r="AJ84" s="4">
        <f>IF(AJ80,-AJ82*Assumptions!$I$107,AJ70)</f>
        <v>-252.5</v>
      </c>
      <c r="AK84" s="4">
        <f>IF(AK80,-AK82*Assumptions!$I$107,AK70)</f>
        <v>-252.5</v>
      </c>
      <c r="AL84" s="4">
        <f>IF(AL80,-AL82*Assumptions!$I$107,AL70)</f>
        <v>-500</v>
      </c>
      <c r="AM84" s="4">
        <f>IF(AM80,-AM82*Assumptions!$I$107,AM70)</f>
        <v>-500</v>
      </c>
      <c r="AN84" s="4">
        <f>IF(AN80,-AN82*Assumptions!$I$107,AN70)</f>
        <v>-500</v>
      </c>
      <c r="AO84" s="4">
        <f>IF(AO80,-AO82*Assumptions!$I$107,AO70)</f>
        <v>-500</v>
      </c>
      <c r="AP84" s="4">
        <f>IF(AP80,-AP82*Assumptions!$I$107,AP70)</f>
        <v>-500</v>
      </c>
      <c r="AQ84" s="4">
        <f>IF(AQ80,-AQ82*Assumptions!$I$107,AQ70)</f>
        <v>-500</v>
      </c>
      <c r="AR84" s="4">
        <f>IF(AR80,-AR82*Assumptions!$I$107,AR70)</f>
        <v>-500</v>
      </c>
      <c r="AS84" s="4">
        <f>IF(AS80,-AS82*Assumptions!$I$107,AS70)</f>
        <v>-500</v>
      </c>
      <c r="AT84" s="4">
        <f>IF(AT80,-AT82*Assumptions!$I$107,AT70)</f>
        <v>-500</v>
      </c>
      <c r="AU84" s="4">
        <f>IF(AU80,-AU82*Assumptions!$I$107,AU70)</f>
        <v>-500</v>
      </c>
      <c r="AV84" s="4">
        <f>IF(AV80,-AV82*Assumptions!$I$107,AV70)</f>
        <v>-500</v>
      </c>
      <c r="AW84" s="4">
        <f>IF(AW80,-AW82*Assumptions!$I$107,AW70)</f>
        <v>-500</v>
      </c>
      <c r="AX84" s="4">
        <f>IF(AX80,-AX82*Assumptions!$I$107,AX70)</f>
        <v>-500</v>
      </c>
      <c r="AY84" s="4">
        <f>IF(AY80,-AY82*Assumptions!$I$107,AY70)</f>
        <v>-500</v>
      </c>
      <c r="AZ84" s="4">
        <f>IF(AZ80,-AZ82*Assumptions!$I$107,AZ70)</f>
        <v>-500</v>
      </c>
      <c r="BA84" s="4">
        <f>IF(BA80,-BA82*Assumptions!$I$107,BA70)</f>
        <v>-500</v>
      </c>
      <c r="BB84" s="4">
        <f>IF(BB80,-BB82*Assumptions!$I$107,BB70)</f>
        <v>-500</v>
      </c>
      <c r="BC84" s="4">
        <f>IF(BC80,-BC82*Assumptions!$I$107,BC70)</f>
        <v>-500</v>
      </c>
      <c r="BD84" s="4">
        <f>IF(BD80,-BD82*Assumptions!$I$107,BD70)</f>
        <v>-500</v>
      </c>
      <c r="BE84" s="4">
        <f>IF(BE80,-BE82*Assumptions!$I$107,BE70)</f>
        <v>-500</v>
      </c>
      <c r="BF84" s="4">
        <f>IF(BF80,-BF82*Assumptions!$I$107,BF70)</f>
        <v>-500</v>
      </c>
      <c r="BG84" s="4">
        <f>IF(BG80,-BG82*Assumptions!$I$107,BG70)</f>
        <v>-500</v>
      </c>
      <c r="BH84" s="4">
        <f>IF(BH80,-BH82*Assumptions!$I$107,BH70)</f>
        <v>-500</v>
      </c>
      <c r="BI84" s="4">
        <f>IF(BI80,-BI82*Assumptions!$I$107,BI70)</f>
        <v>-500</v>
      </c>
      <c r="BJ84" s="4">
        <f>IF(BJ80,-BJ82*Assumptions!$I$107,BJ70)</f>
        <v>0</v>
      </c>
      <c r="BK84" s="4">
        <f>IF(BK80,-BK82*Assumptions!$I$107,BK70)</f>
        <v>0</v>
      </c>
      <c r="BL84" s="4">
        <f>IF(BL80,-BL82*Assumptions!$I$107,BL70)</f>
        <v>0</v>
      </c>
      <c r="BM84" s="4">
        <f>IF(BM80,-BM82*Assumptions!$I$107,BM70)</f>
        <v>0</v>
      </c>
      <c r="BN84" s="4">
        <f>IF(BN80,-BN82*Assumptions!$I$107,BN70)</f>
        <v>0</v>
      </c>
      <c r="BO84" s="4">
        <f>IF(BO80,-BO82*Assumptions!$I$107,BO70)</f>
        <v>0</v>
      </c>
      <c r="BP84" s="4">
        <f>IF(BP80,-BP82*Assumptions!$I$107,BP70)</f>
        <v>0</v>
      </c>
      <c r="BQ84" s="4">
        <f>IF(BQ80,-BQ82*Assumptions!$I$107,BQ70)</f>
        <v>0</v>
      </c>
      <c r="BR84" s="4">
        <f>IF(BR80,-BR82*Assumptions!$I$107,BR70)</f>
        <v>0</v>
      </c>
      <c r="BS84" s="4">
        <f>IF(BS80,-BS82*Assumptions!$I$107,BS70)</f>
        <v>0</v>
      </c>
      <c r="BT84" s="4">
        <f>IF(BT80,-BT82*Assumptions!$I$107,BT70)</f>
        <v>0</v>
      </c>
      <c r="BU84" s="4">
        <f>IF(BU80,-BU82*Assumptions!$I$107,BU70)</f>
        <v>0</v>
      </c>
      <c r="BV84" s="4">
        <f>IF(BV80,-BV82*Assumptions!$I$107,BV70)</f>
        <v>0</v>
      </c>
      <c r="BW84" s="4">
        <f>IF(BW80,-BW82*Assumptions!$I$107,BW70)</f>
        <v>0</v>
      </c>
      <c r="BX84" s="4">
        <f>IF(BX80,-BX82*Assumptions!$I$107,BX70)</f>
        <v>0</v>
      </c>
      <c r="BY84" s="4">
        <f>IF(BY80,-BY82*Assumptions!$I$107,BY70)</f>
        <v>0</v>
      </c>
      <c r="BZ84" s="4">
        <f>IF(BZ80,-BZ82*Assumptions!$I$107,BZ70)</f>
        <v>0</v>
      </c>
      <c r="CA84" s="4">
        <f>IF(CA80,-CA82*Assumptions!$I$107,CA70)</f>
        <v>0</v>
      </c>
      <c r="CB84" s="4">
        <f>IF(CB80,-CB82*Assumptions!$I$107,CB70)</f>
        <v>0</v>
      </c>
      <c r="CC84" s="4">
        <f>IF(CC80,-CC82*Assumptions!$I$107,CC70)</f>
        <v>0</v>
      </c>
      <c r="CD84" s="4">
        <f>IF(CD80,-CD82*Assumptions!$I$107,CD70)</f>
        <v>0</v>
      </c>
      <c r="CE84" s="4">
        <f>IF(CE80,-CE82*Assumptions!$I$107,CE70)</f>
        <v>0</v>
      </c>
      <c r="CF84" s="4">
        <f>IF(CF80,-CF82*Assumptions!$I$107,CF70)</f>
        <v>0</v>
      </c>
      <c r="CG84" s="4">
        <f>IF(CG80,-CG82*Assumptions!$I$107,CG70)</f>
        <v>0</v>
      </c>
      <c r="CH84" s="4">
        <f>IF(CH80,-CH82*Assumptions!$I$107,CH70)</f>
        <v>0</v>
      </c>
      <c r="CI84" s="4">
        <f>IF(CI80,-CI82*Assumptions!$I$107,CI70)</f>
        <v>0</v>
      </c>
      <c r="CJ84" s="4">
        <f>IF(CJ80,-CJ82*Assumptions!$I$107,CJ70)</f>
        <v>0</v>
      </c>
      <c r="CK84" s="4">
        <f>IF(CK80,-CK82*Assumptions!$I$107,CK70)</f>
        <v>0</v>
      </c>
      <c r="CL84" s="4">
        <f>IF(CL80,-CL82*Assumptions!$I$107,CL70)</f>
        <v>0</v>
      </c>
      <c r="CM84" s="4">
        <f>IF(CM80,-CM82*Assumptions!$I$107,CM70)</f>
        <v>0</v>
      </c>
      <c r="CN84" s="4">
        <f>IF(CN80,-CN82*Assumptions!$I$107,CN70)</f>
        <v>0</v>
      </c>
      <c r="CO84" s="4">
        <f>IF(CO80,-CO82*Assumptions!$I$107,CO70)</f>
        <v>0</v>
      </c>
    </row>
    <row r="85" spans="1:93" x14ac:dyDescent="0.2">
      <c r="A85" s="4"/>
      <c r="B85" s="4"/>
      <c r="C85" s="32"/>
      <c r="D85" s="4"/>
      <c r="E85" s="4"/>
      <c r="F85" s="4"/>
      <c r="G85" s="4"/>
      <c r="H85" s="5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</row>
    <row r="86" spans="1:93" x14ac:dyDescent="0.2">
      <c r="A86" s="4"/>
      <c r="B86" s="4"/>
      <c r="C86" s="32"/>
      <c r="D86" s="4" t="s">
        <v>83</v>
      </c>
      <c r="E86" s="4"/>
      <c r="F86" s="4"/>
      <c r="G86" s="4"/>
      <c r="H86" s="5" t="s">
        <v>5</v>
      </c>
      <c r="I86" s="4"/>
      <c r="J86" s="4"/>
      <c r="K86" s="4"/>
      <c r="L86" s="4"/>
      <c r="M86" s="4"/>
      <c r="N86" s="4">
        <f>-Assumptions!$I$35*(Assumptions!$I$34=N$7)</f>
        <v>0</v>
      </c>
      <c r="O86" s="4">
        <f>-Assumptions!$I$35*(Assumptions!$I$34=O$7)</f>
        <v>0</v>
      </c>
      <c r="P86" s="4">
        <f>-Assumptions!$I$35*(Assumptions!$I$34=P$7)</f>
        <v>0</v>
      </c>
      <c r="Q86" s="4">
        <f>-Assumptions!$I$35*(Assumptions!$I$34=Q$7)</f>
        <v>0</v>
      </c>
      <c r="R86" s="4">
        <f>-Assumptions!$I$35*(Assumptions!$I$34=R$7)</f>
        <v>0</v>
      </c>
      <c r="S86" s="4">
        <f>-Assumptions!$I$35*(Assumptions!$I$34=S$7)</f>
        <v>0</v>
      </c>
      <c r="T86" s="4">
        <f>-Assumptions!$I$35*(Assumptions!$I$34=T$7)</f>
        <v>0</v>
      </c>
      <c r="U86" s="4">
        <f>-Assumptions!$I$35*(Assumptions!$I$34=U$7)</f>
        <v>0</v>
      </c>
      <c r="V86" s="4">
        <f>-Assumptions!$I$35*(Assumptions!$I$34=V$7)</f>
        <v>0</v>
      </c>
      <c r="W86" s="4">
        <f>-Assumptions!$I$35*(Assumptions!$I$34=W$7)</f>
        <v>0</v>
      </c>
      <c r="X86" s="4">
        <f>-Assumptions!$I$35*(Assumptions!$I$34=X$7)</f>
        <v>0</v>
      </c>
      <c r="Y86" s="4">
        <f>-Assumptions!$I$35*(Assumptions!$I$34=Y$7)</f>
        <v>0</v>
      </c>
      <c r="Z86" s="4">
        <f>-Assumptions!$I$35*(Assumptions!$I$34=Z$7)</f>
        <v>0</v>
      </c>
      <c r="AA86" s="4">
        <f>-Assumptions!$I$35*(Assumptions!$I$34=AA$7)</f>
        <v>0</v>
      </c>
      <c r="AB86" s="4">
        <f>-Assumptions!$I$35*(Assumptions!$I$34=AB$7)</f>
        <v>0</v>
      </c>
      <c r="AC86" s="4">
        <f>-Assumptions!$I$35*(Assumptions!$I$34=AC$7)</f>
        <v>0</v>
      </c>
      <c r="AD86" s="4">
        <f>-Assumptions!$I$35*(Assumptions!$I$34=AD$7)</f>
        <v>0</v>
      </c>
      <c r="AE86" s="4">
        <f>-Assumptions!$I$35*(Assumptions!$I$34=AE$7)</f>
        <v>0</v>
      </c>
      <c r="AF86" s="4">
        <f>-Assumptions!$I$35*(Assumptions!$I$34=AF$7)</f>
        <v>0</v>
      </c>
      <c r="AG86" s="4">
        <f>-Assumptions!$I$35*(Assumptions!$I$34=AG$7)</f>
        <v>0</v>
      </c>
      <c r="AH86" s="4">
        <f>-Assumptions!$I$35*(Assumptions!$I$34=AH$7)</f>
        <v>0</v>
      </c>
      <c r="AI86" s="4">
        <f>-Assumptions!$I$35*(Assumptions!$I$34=AI$7)</f>
        <v>0</v>
      </c>
      <c r="AJ86" s="4">
        <f>-Assumptions!$I$35*(Assumptions!$I$34=AJ$7)</f>
        <v>0</v>
      </c>
      <c r="AK86" s="4">
        <f>-Assumptions!$I$35*(Assumptions!$I$34=AK$7)</f>
        <v>-125000</v>
      </c>
      <c r="AL86" s="4">
        <f>-Assumptions!$I$35*(Assumptions!$I$34=AL$7)</f>
        <v>0</v>
      </c>
      <c r="AM86" s="4">
        <f>-Assumptions!$I$35*(Assumptions!$I$34=AM$7)</f>
        <v>0</v>
      </c>
      <c r="AN86" s="4">
        <f>-Assumptions!$I$35*(Assumptions!$I$34=AN$7)</f>
        <v>0</v>
      </c>
      <c r="AO86" s="4">
        <f>-Assumptions!$I$35*(Assumptions!$I$34=AO$7)</f>
        <v>0</v>
      </c>
      <c r="AP86" s="4">
        <f>-Assumptions!$I$35*(Assumptions!$I$34=AP$7)</f>
        <v>0</v>
      </c>
      <c r="AQ86" s="4">
        <f>-Assumptions!$I$35*(Assumptions!$I$34=AQ$7)</f>
        <v>0</v>
      </c>
      <c r="AR86" s="4">
        <f>-Assumptions!$I$35*(Assumptions!$I$34=AR$7)</f>
        <v>0</v>
      </c>
      <c r="AS86" s="4">
        <f>-Assumptions!$I$35*(Assumptions!$I$34=AS$7)</f>
        <v>0</v>
      </c>
      <c r="AT86" s="4">
        <f>-Assumptions!$I$35*(Assumptions!$I$34=AT$7)</f>
        <v>0</v>
      </c>
      <c r="AU86" s="4">
        <f>-Assumptions!$I$35*(Assumptions!$I$34=AU$7)</f>
        <v>0</v>
      </c>
      <c r="AV86" s="4">
        <f>-Assumptions!$I$35*(Assumptions!$I$34=AV$7)</f>
        <v>0</v>
      </c>
      <c r="AW86" s="4">
        <f>-Assumptions!$I$35*(Assumptions!$I$34=AW$7)</f>
        <v>0</v>
      </c>
      <c r="AX86" s="4">
        <f>-Assumptions!$I$35*(Assumptions!$I$34=AX$7)</f>
        <v>0</v>
      </c>
      <c r="AY86" s="4">
        <f>-Assumptions!$I$35*(Assumptions!$I$34=AY$7)</f>
        <v>0</v>
      </c>
      <c r="AZ86" s="4">
        <f>-Assumptions!$I$35*(Assumptions!$I$34=AZ$7)</f>
        <v>0</v>
      </c>
      <c r="BA86" s="4">
        <f>-Assumptions!$I$35*(Assumptions!$I$34=BA$7)</f>
        <v>0</v>
      </c>
      <c r="BB86" s="4">
        <f>-Assumptions!$I$35*(Assumptions!$I$34=BB$7)</f>
        <v>0</v>
      </c>
      <c r="BC86" s="4">
        <f>-Assumptions!$I$35*(Assumptions!$I$34=BC$7)</f>
        <v>0</v>
      </c>
      <c r="BD86" s="4">
        <f>-Assumptions!$I$35*(Assumptions!$I$34=BD$7)</f>
        <v>0</v>
      </c>
      <c r="BE86" s="4">
        <f>-Assumptions!$I$35*(Assumptions!$I$34=BE$7)</f>
        <v>0</v>
      </c>
      <c r="BF86" s="4">
        <f>-Assumptions!$I$35*(Assumptions!$I$34=BF$7)</f>
        <v>0</v>
      </c>
      <c r="BG86" s="4">
        <f>-Assumptions!$I$35*(Assumptions!$I$34=BG$7)</f>
        <v>0</v>
      </c>
      <c r="BH86" s="4">
        <f>-Assumptions!$I$35*(Assumptions!$I$34=BH$7)</f>
        <v>0</v>
      </c>
      <c r="BI86" s="4">
        <f>-Assumptions!$I$35*(Assumptions!$I$34=BI$7)</f>
        <v>0</v>
      </c>
      <c r="BJ86" s="4">
        <f>-Assumptions!$I$35*(Assumptions!$I$34=BJ$7)</f>
        <v>0</v>
      </c>
      <c r="BK86" s="4">
        <f>-Assumptions!$I$35*(Assumptions!$I$34=BK$7)</f>
        <v>0</v>
      </c>
      <c r="BL86" s="4">
        <f>-Assumptions!$I$35*(Assumptions!$I$34=BL$7)</f>
        <v>0</v>
      </c>
      <c r="BM86" s="4">
        <f>-Assumptions!$I$35*(Assumptions!$I$34=BM$7)</f>
        <v>0</v>
      </c>
      <c r="BN86" s="4">
        <f>-Assumptions!$I$35*(Assumptions!$I$34=BN$7)</f>
        <v>0</v>
      </c>
      <c r="BO86" s="4">
        <f>-Assumptions!$I$35*(Assumptions!$I$34=BO$7)</f>
        <v>0</v>
      </c>
      <c r="BP86" s="4">
        <f>-Assumptions!$I$35*(Assumptions!$I$34=BP$7)</f>
        <v>0</v>
      </c>
      <c r="BQ86" s="4">
        <f>-Assumptions!$I$35*(Assumptions!$I$34=BQ$7)</f>
        <v>0</v>
      </c>
      <c r="BR86" s="4">
        <f>-Assumptions!$I$35*(Assumptions!$I$34=BR$7)</f>
        <v>0</v>
      </c>
      <c r="BS86" s="4">
        <f>-Assumptions!$I$35*(Assumptions!$I$34=BS$7)</f>
        <v>0</v>
      </c>
      <c r="BT86" s="4">
        <f>-Assumptions!$I$35*(Assumptions!$I$34=BT$7)</f>
        <v>0</v>
      </c>
      <c r="BU86" s="4">
        <f>-Assumptions!$I$35*(Assumptions!$I$34=BU$7)</f>
        <v>0</v>
      </c>
      <c r="BV86" s="4">
        <f>-Assumptions!$I$35*(Assumptions!$I$34=BV$7)</f>
        <v>0</v>
      </c>
      <c r="BW86" s="4">
        <f>-Assumptions!$I$35*(Assumptions!$I$34=BW$7)</f>
        <v>0</v>
      </c>
      <c r="BX86" s="4">
        <f>-Assumptions!$I$35*(Assumptions!$I$34=BX$7)</f>
        <v>0</v>
      </c>
      <c r="BY86" s="4">
        <f>-Assumptions!$I$35*(Assumptions!$I$34=BY$7)</f>
        <v>0</v>
      </c>
      <c r="BZ86" s="4">
        <f>-Assumptions!$I$35*(Assumptions!$I$34=BZ$7)</f>
        <v>0</v>
      </c>
      <c r="CA86" s="4">
        <f>-Assumptions!$I$35*(Assumptions!$I$34=CA$7)</f>
        <v>0</v>
      </c>
      <c r="CB86" s="4">
        <f>-Assumptions!$I$35*(Assumptions!$I$34=CB$7)</f>
        <v>0</v>
      </c>
      <c r="CC86" s="4">
        <f>-Assumptions!$I$35*(Assumptions!$I$34=CC$7)</f>
        <v>0</v>
      </c>
      <c r="CD86" s="4">
        <f>-Assumptions!$I$35*(Assumptions!$I$34=CD$7)</f>
        <v>0</v>
      </c>
      <c r="CE86" s="4">
        <f>-Assumptions!$I$35*(Assumptions!$I$34=CE$7)</f>
        <v>0</v>
      </c>
      <c r="CF86" s="4">
        <f>-Assumptions!$I$35*(Assumptions!$I$34=CF$7)</f>
        <v>0</v>
      </c>
      <c r="CG86" s="4">
        <f>-Assumptions!$I$35*(Assumptions!$I$34=CG$7)</f>
        <v>0</v>
      </c>
      <c r="CH86" s="4">
        <f>-Assumptions!$I$35*(Assumptions!$I$34=CH$7)</f>
        <v>0</v>
      </c>
      <c r="CI86" s="4">
        <f>-Assumptions!$I$35*(Assumptions!$I$34=CI$7)</f>
        <v>0</v>
      </c>
      <c r="CJ86" s="4">
        <f>-Assumptions!$I$35*(Assumptions!$I$34=CJ$7)</f>
        <v>0</v>
      </c>
      <c r="CK86" s="4">
        <f>-Assumptions!$I$35*(Assumptions!$I$34=CK$7)</f>
        <v>0</v>
      </c>
      <c r="CL86" s="4">
        <f>-Assumptions!$I$35*(Assumptions!$I$34=CL$7)</f>
        <v>0</v>
      </c>
      <c r="CM86" s="4">
        <f>-Assumptions!$I$35*(Assumptions!$I$34=CM$7)</f>
        <v>0</v>
      </c>
      <c r="CN86" s="4">
        <f>-Assumptions!$I$35*(Assumptions!$I$34=CN$7)</f>
        <v>0</v>
      </c>
      <c r="CO86" s="4">
        <f>-Assumptions!$I$35*(Assumptions!$I$34=CO$7)</f>
        <v>0</v>
      </c>
    </row>
    <row r="87" spans="1:93" x14ac:dyDescent="0.2">
      <c r="A87" s="4"/>
      <c r="B87" s="4"/>
      <c r="C87" s="32"/>
      <c r="D87" s="4"/>
      <c r="E87" s="4"/>
      <c r="F87" s="4"/>
      <c r="G87" s="4"/>
      <c r="H87" s="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</row>
    <row r="88" spans="1:93" x14ac:dyDescent="0.2">
      <c r="A88" s="4"/>
      <c r="B88" s="4"/>
      <c r="C88" s="32"/>
      <c r="D88" s="4" t="s">
        <v>76</v>
      </c>
      <c r="E88" s="4"/>
      <c r="F88" s="4"/>
      <c r="G88" s="4"/>
      <c r="H88" s="5" t="s">
        <v>5</v>
      </c>
      <c r="I88" s="4"/>
      <c r="J88" s="4"/>
      <c r="K88" s="4"/>
      <c r="L88" s="4"/>
      <c r="M88" s="4"/>
      <c r="N88" s="4">
        <f>Assumptions!$I$44*N79*(1-O79)</f>
        <v>0</v>
      </c>
      <c r="O88" s="4">
        <f>Assumptions!$I$44*O79*(1-P79)</f>
        <v>0</v>
      </c>
      <c r="P88" s="4">
        <f>Assumptions!$I$44*P79*(1-Q79)</f>
        <v>0</v>
      </c>
      <c r="Q88" s="4">
        <f>Assumptions!$I$44*Q79*(1-R79)</f>
        <v>0</v>
      </c>
      <c r="R88" s="4">
        <f>Assumptions!$I$44*R79*(1-S79)</f>
        <v>0</v>
      </c>
      <c r="S88" s="4">
        <f>Assumptions!$I$44*S79*(1-T79)</f>
        <v>0</v>
      </c>
      <c r="T88" s="4">
        <f>Assumptions!$I$44*T79*(1-U79)</f>
        <v>0</v>
      </c>
      <c r="U88" s="4">
        <f>Assumptions!$I$44*U79*(1-V79)</f>
        <v>0</v>
      </c>
      <c r="V88" s="4">
        <f>Assumptions!$I$44*V79*(1-W79)</f>
        <v>0</v>
      </c>
      <c r="W88" s="4">
        <f>Assumptions!$I$44*W79*(1-X79)</f>
        <v>0</v>
      </c>
      <c r="X88" s="4">
        <f>Assumptions!$I$44*X79*(1-Y79)</f>
        <v>0</v>
      </c>
      <c r="Y88" s="4">
        <f>Assumptions!$I$44*Y79*(1-Z79)</f>
        <v>0</v>
      </c>
      <c r="Z88" s="4">
        <f>Assumptions!$I$44*Z79*(1-AA79)</f>
        <v>0</v>
      </c>
      <c r="AA88" s="4">
        <f>Assumptions!$I$44*AA79*(1-AB79)</f>
        <v>0</v>
      </c>
      <c r="AB88" s="4">
        <f>Assumptions!$I$44*AB79*(1-AC79)</f>
        <v>0</v>
      </c>
      <c r="AC88" s="4">
        <f>Assumptions!$I$44*AC79*(1-AD79)</f>
        <v>0</v>
      </c>
      <c r="AD88" s="4">
        <f>Assumptions!$I$44*AD79*(1-AE79)</f>
        <v>0</v>
      </c>
      <c r="AE88" s="4">
        <f>Assumptions!$I$44*AE79*(1-AF79)</f>
        <v>0</v>
      </c>
      <c r="AF88" s="4">
        <f>Assumptions!$I$44*AF79*(1-AG79)</f>
        <v>0</v>
      </c>
      <c r="AG88" s="4">
        <f>Assumptions!$I$44*AG79*(1-AH79)</f>
        <v>0</v>
      </c>
      <c r="AH88" s="4">
        <f>Assumptions!$I$44*AH79*(1-AI79)</f>
        <v>0</v>
      </c>
      <c r="AI88" s="4">
        <f>Assumptions!$I$44*AI79*(1-AJ79)</f>
        <v>0</v>
      </c>
      <c r="AJ88" s="4">
        <f>Assumptions!$I$44*AJ79*(1-AK79)</f>
        <v>0</v>
      </c>
      <c r="AK88" s="4">
        <f>Assumptions!$I$44*AK79*(1-AL79)</f>
        <v>0</v>
      </c>
      <c r="AL88" s="4">
        <f>Assumptions!$I$44*AL79*(1-AM79)</f>
        <v>0</v>
      </c>
      <c r="AM88" s="4">
        <f>Assumptions!$I$44*AM79*(1-AN79)</f>
        <v>0</v>
      </c>
      <c r="AN88" s="4">
        <f>Assumptions!$I$44*AN79*(1-AO79)</f>
        <v>0</v>
      </c>
      <c r="AO88" s="4">
        <f>Assumptions!$I$44*AO79*(1-AP79)</f>
        <v>0</v>
      </c>
      <c r="AP88" s="4">
        <f>Assumptions!$I$44*AP79*(1-AQ79)</f>
        <v>0</v>
      </c>
      <c r="AQ88" s="4">
        <f>Assumptions!$I$44*AQ79*(1-AR79)</f>
        <v>0</v>
      </c>
      <c r="AR88" s="4">
        <f>Assumptions!$I$44*AR79*(1-AS79)</f>
        <v>0</v>
      </c>
      <c r="AS88" s="4">
        <f>Assumptions!$I$44*AS79*(1-AT79)</f>
        <v>0</v>
      </c>
      <c r="AT88" s="4">
        <f>Assumptions!$I$44*AT79*(1-AU79)</f>
        <v>0</v>
      </c>
      <c r="AU88" s="4">
        <f>Assumptions!$I$44*AU79*(1-AV79)</f>
        <v>0</v>
      </c>
      <c r="AV88" s="4">
        <f>Assumptions!$I$44*AV79*(1-AW79)</f>
        <v>0</v>
      </c>
      <c r="AW88" s="4">
        <f>Assumptions!$I$44*AW79*(1-AX79)</f>
        <v>0</v>
      </c>
      <c r="AX88" s="4">
        <f>Assumptions!$I$44*AX79*(1-AY79)</f>
        <v>0</v>
      </c>
      <c r="AY88" s="4">
        <f>Assumptions!$I$44*AY79*(1-AZ79)</f>
        <v>0</v>
      </c>
      <c r="AZ88" s="4">
        <f>Assumptions!$I$44*AZ79*(1-BA79)</f>
        <v>0</v>
      </c>
      <c r="BA88" s="4">
        <f>Assumptions!$I$44*BA79*(1-BB79)</f>
        <v>0</v>
      </c>
      <c r="BB88" s="4">
        <f>Assumptions!$I$44*BB79*(1-BC79)</f>
        <v>0</v>
      </c>
      <c r="BC88" s="4">
        <f>Assumptions!$I$44*BC79*(1-BD79)</f>
        <v>0</v>
      </c>
      <c r="BD88" s="4">
        <f>Assumptions!$I$44*BD79*(1-BE79)</f>
        <v>0</v>
      </c>
      <c r="BE88" s="4">
        <f>Assumptions!$I$44*BE79*(1-BF79)</f>
        <v>0</v>
      </c>
      <c r="BF88" s="4">
        <f>Assumptions!$I$44*BF79*(1-BG79)</f>
        <v>0</v>
      </c>
      <c r="BG88" s="4">
        <f>Assumptions!$I$44*BG79*(1-BH79)</f>
        <v>0</v>
      </c>
      <c r="BH88" s="4">
        <f>Assumptions!$I$44*BH79*(1-BI79)</f>
        <v>0</v>
      </c>
      <c r="BI88" s="4">
        <f>Assumptions!$I$44*BI79*(1-BJ79)</f>
        <v>675000</v>
      </c>
      <c r="BJ88" s="4">
        <f>Assumptions!$I$44*BJ79*(1-BK79)</f>
        <v>0</v>
      </c>
      <c r="BK88" s="4">
        <f>Assumptions!$I$44*BK79*(1-BL79)</f>
        <v>0</v>
      </c>
      <c r="BL88" s="4">
        <f>Assumptions!$I$44*BL79*(1-BM79)</f>
        <v>0</v>
      </c>
      <c r="BM88" s="4">
        <f>Assumptions!$I$44*BM79*(1-BN79)</f>
        <v>0</v>
      </c>
      <c r="BN88" s="4">
        <f>Assumptions!$I$44*BN79*(1-BO79)</f>
        <v>0</v>
      </c>
      <c r="BO88" s="4">
        <f>Assumptions!$I$44*BO79*(1-BP79)</f>
        <v>0</v>
      </c>
      <c r="BP88" s="4">
        <f>Assumptions!$I$44*BP79*(1-BQ79)</f>
        <v>0</v>
      </c>
      <c r="BQ88" s="4">
        <f>Assumptions!$I$44*BQ79*(1-BR79)</f>
        <v>0</v>
      </c>
      <c r="BR88" s="4">
        <f>Assumptions!$I$44*BR79*(1-BS79)</f>
        <v>0</v>
      </c>
      <c r="BS88" s="4">
        <f>Assumptions!$I$44*BS79*(1-BT79)</f>
        <v>0</v>
      </c>
      <c r="BT88" s="4">
        <f>Assumptions!$I$44*BT79*(1-BU79)</f>
        <v>0</v>
      </c>
      <c r="BU88" s="4">
        <f>Assumptions!$I$44*BU79*(1-BV79)</f>
        <v>0</v>
      </c>
      <c r="BV88" s="4">
        <f>Assumptions!$I$44*BV79*(1-BW79)</f>
        <v>0</v>
      </c>
      <c r="BW88" s="4">
        <f>Assumptions!$I$44*BW79*(1-BX79)</f>
        <v>0</v>
      </c>
      <c r="BX88" s="4">
        <f>Assumptions!$I$44*BX79*(1-BY79)</f>
        <v>0</v>
      </c>
      <c r="BY88" s="4">
        <f>Assumptions!$I$44*BY79*(1-BZ79)</f>
        <v>0</v>
      </c>
      <c r="BZ88" s="4">
        <f>Assumptions!$I$44*BZ79*(1-CA79)</f>
        <v>0</v>
      </c>
      <c r="CA88" s="4">
        <f>Assumptions!$I$44*CA79*(1-CB79)</f>
        <v>0</v>
      </c>
      <c r="CB88" s="4">
        <f>Assumptions!$I$44*CB79*(1-CC79)</f>
        <v>0</v>
      </c>
      <c r="CC88" s="4">
        <f>Assumptions!$I$44*CC79*(1-CD79)</f>
        <v>0</v>
      </c>
      <c r="CD88" s="4">
        <f>Assumptions!$I$44*CD79*(1-CE79)</f>
        <v>0</v>
      </c>
      <c r="CE88" s="4">
        <f>Assumptions!$I$44*CE79*(1-CF79)</f>
        <v>0</v>
      </c>
      <c r="CF88" s="4">
        <f>Assumptions!$I$44*CF79*(1-CG79)</f>
        <v>0</v>
      </c>
      <c r="CG88" s="4">
        <f>Assumptions!$I$44*CG79*(1-CH79)</f>
        <v>0</v>
      </c>
      <c r="CH88" s="4">
        <f>Assumptions!$I$44*CH79*(1-CI79)</f>
        <v>0</v>
      </c>
      <c r="CI88" s="4">
        <f>Assumptions!$I$44*CI79*(1-CJ79)</f>
        <v>0</v>
      </c>
      <c r="CJ88" s="4">
        <f>Assumptions!$I$44*CJ79*(1-CK79)</f>
        <v>0</v>
      </c>
      <c r="CK88" s="4">
        <f>Assumptions!$I$44*CK79*(1-CL79)</f>
        <v>0</v>
      </c>
      <c r="CL88" s="4">
        <f>Assumptions!$I$44*CL79*(1-CM79)</f>
        <v>0</v>
      </c>
      <c r="CM88" s="4">
        <f>Assumptions!$I$44*CM79*(1-CN79)</f>
        <v>0</v>
      </c>
      <c r="CN88" s="4">
        <f>Assumptions!$I$44*CN79*(1-CO79)</f>
        <v>0</v>
      </c>
      <c r="CO88" s="4">
        <f>Assumptions!$I$44*CO79*(1-CP79)</f>
        <v>0</v>
      </c>
    </row>
    <row r="89" spans="1:93" x14ac:dyDescent="0.2">
      <c r="A89" s="4"/>
      <c r="B89" s="4"/>
      <c r="C89" s="32"/>
      <c r="D89" s="4"/>
      <c r="E89" s="4"/>
      <c r="F89" s="4"/>
      <c r="G89" s="4"/>
      <c r="H89" s="5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</row>
    <row r="90" spans="1:93" x14ac:dyDescent="0.2">
      <c r="A90" s="4"/>
      <c r="B90" s="4"/>
      <c r="C90" s="32"/>
      <c r="D90" s="4" t="s">
        <v>75</v>
      </c>
      <c r="E90" s="4"/>
      <c r="F90" s="4"/>
      <c r="G90" s="4"/>
      <c r="H90" s="5" t="s">
        <v>5</v>
      </c>
      <c r="I90" s="4"/>
      <c r="J90" s="4"/>
      <c r="K90" s="4"/>
      <c r="L90" s="4"/>
      <c r="M90" s="18">
        <f>-Assumptions!$I$19</f>
        <v>-470000</v>
      </c>
      <c r="N90" s="4">
        <f>N82+N84+N88+N86</f>
        <v>4333.333333333333</v>
      </c>
      <c r="O90" s="4">
        <f t="shared" ref="O90:BZ90" si="6">O82+O84+O88+O86</f>
        <v>4333.333333333333</v>
      </c>
      <c r="P90" s="4">
        <f t="shared" si="6"/>
        <v>4333.333333333333</v>
      </c>
      <c r="Q90" s="4">
        <f t="shared" si="6"/>
        <v>4333.333333333333</v>
      </c>
      <c r="R90" s="4">
        <f t="shared" si="6"/>
        <v>4333.333333333333</v>
      </c>
      <c r="S90" s="4">
        <f t="shared" si="6"/>
        <v>4333.333333333333</v>
      </c>
      <c r="T90" s="4">
        <f t="shared" si="6"/>
        <v>4333.333333333333</v>
      </c>
      <c r="U90" s="4">
        <f t="shared" si="6"/>
        <v>4333.333333333333</v>
      </c>
      <c r="V90" s="4">
        <f t="shared" si="6"/>
        <v>4333.333333333333</v>
      </c>
      <c r="W90" s="4">
        <f t="shared" si="6"/>
        <v>4333.333333333333</v>
      </c>
      <c r="X90" s="4">
        <f t="shared" si="6"/>
        <v>4333.333333333333</v>
      </c>
      <c r="Y90" s="4">
        <f t="shared" si="6"/>
        <v>4333.333333333333</v>
      </c>
      <c r="Z90" s="4">
        <f t="shared" si="6"/>
        <v>4330.833333333333</v>
      </c>
      <c r="AA90" s="4">
        <f t="shared" si="6"/>
        <v>4330.833333333333</v>
      </c>
      <c r="AB90" s="4">
        <f t="shared" si="6"/>
        <v>4330.833333333333</v>
      </c>
      <c r="AC90" s="4">
        <f t="shared" si="6"/>
        <v>4330.833333333333</v>
      </c>
      <c r="AD90" s="4">
        <f t="shared" si="6"/>
        <v>4330.833333333333</v>
      </c>
      <c r="AE90" s="4">
        <f t="shared" si="6"/>
        <v>4330.833333333333</v>
      </c>
      <c r="AF90" s="4">
        <f t="shared" si="6"/>
        <v>4330.833333333333</v>
      </c>
      <c r="AG90" s="4">
        <f t="shared" si="6"/>
        <v>4330.833333333333</v>
      </c>
      <c r="AH90" s="4">
        <f t="shared" si="6"/>
        <v>4330.833333333333</v>
      </c>
      <c r="AI90" s="4">
        <f t="shared" si="6"/>
        <v>4330.833333333333</v>
      </c>
      <c r="AJ90" s="4">
        <f t="shared" si="6"/>
        <v>4330.833333333333</v>
      </c>
      <c r="AK90" s="4">
        <f t="shared" si="6"/>
        <v>-120669.16666666667</v>
      </c>
      <c r="AL90" s="4">
        <f t="shared" si="6"/>
        <v>5750</v>
      </c>
      <c r="AM90" s="4">
        <f t="shared" si="6"/>
        <v>5750</v>
      </c>
      <c r="AN90" s="4">
        <f t="shared" si="6"/>
        <v>5750</v>
      </c>
      <c r="AO90" s="4">
        <f t="shared" si="6"/>
        <v>5750</v>
      </c>
      <c r="AP90" s="4">
        <f t="shared" si="6"/>
        <v>5750</v>
      </c>
      <c r="AQ90" s="4">
        <f t="shared" si="6"/>
        <v>5750</v>
      </c>
      <c r="AR90" s="4">
        <f t="shared" si="6"/>
        <v>5750</v>
      </c>
      <c r="AS90" s="4">
        <f t="shared" si="6"/>
        <v>5750</v>
      </c>
      <c r="AT90" s="4">
        <f t="shared" si="6"/>
        <v>5750</v>
      </c>
      <c r="AU90" s="4">
        <f t="shared" si="6"/>
        <v>5750</v>
      </c>
      <c r="AV90" s="4">
        <f t="shared" si="6"/>
        <v>5750</v>
      </c>
      <c r="AW90" s="4">
        <f t="shared" si="6"/>
        <v>5750</v>
      </c>
      <c r="AX90" s="4">
        <f t="shared" si="6"/>
        <v>5750</v>
      </c>
      <c r="AY90" s="4">
        <f t="shared" si="6"/>
        <v>5750</v>
      </c>
      <c r="AZ90" s="4">
        <f t="shared" si="6"/>
        <v>5750</v>
      </c>
      <c r="BA90" s="4">
        <f t="shared" si="6"/>
        <v>5750</v>
      </c>
      <c r="BB90" s="4">
        <f t="shared" si="6"/>
        <v>5750</v>
      </c>
      <c r="BC90" s="4">
        <f t="shared" si="6"/>
        <v>5750</v>
      </c>
      <c r="BD90" s="4">
        <f t="shared" si="6"/>
        <v>5750</v>
      </c>
      <c r="BE90" s="4">
        <f t="shared" si="6"/>
        <v>5750</v>
      </c>
      <c r="BF90" s="4">
        <f t="shared" si="6"/>
        <v>5750</v>
      </c>
      <c r="BG90" s="4">
        <f t="shared" si="6"/>
        <v>5750</v>
      </c>
      <c r="BH90" s="4">
        <f t="shared" si="6"/>
        <v>5750</v>
      </c>
      <c r="BI90" s="4">
        <f t="shared" si="6"/>
        <v>680750</v>
      </c>
      <c r="BJ90" s="4">
        <f t="shared" si="6"/>
        <v>0</v>
      </c>
      <c r="BK90" s="4">
        <f t="shared" si="6"/>
        <v>0</v>
      </c>
      <c r="BL90" s="4">
        <f t="shared" si="6"/>
        <v>0</v>
      </c>
      <c r="BM90" s="4">
        <f t="shared" si="6"/>
        <v>0</v>
      </c>
      <c r="BN90" s="4">
        <f t="shared" si="6"/>
        <v>0</v>
      </c>
      <c r="BO90" s="4">
        <f t="shared" si="6"/>
        <v>0</v>
      </c>
      <c r="BP90" s="4">
        <f t="shared" si="6"/>
        <v>0</v>
      </c>
      <c r="BQ90" s="4">
        <f t="shared" si="6"/>
        <v>0</v>
      </c>
      <c r="BR90" s="4">
        <f t="shared" si="6"/>
        <v>0</v>
      </c>
      <c r="BS90" s="4">
        <f t="shared" si="6"/>
        <v>0</v>
      </c>
      <c r="BT90" s="4">
        <f t="shared" si="6"/>
        <v>0</v>
      </c>
      <c r="BU90" s="4">
        <f t="shared" si="6"/>
        <v>0</v>
      </c>
      <c r="BV90" s="4">
        <f t="shared" si="6"/>
        <v>0</v>
      </c>
      <c r="BW90" s="4">
        <f t="shared" si="6"/>
        <v>0</v>
      </c>
      <c r="BX90" s="4">
        <f t="shared" si="6"/>
        <v>0</v>
      </c>
      <c r="BY90" s="4">
        <f t="shared" si="6"/>
        <v>0</v>
      </c>
      <c r="BZ90" s="4">
        <f t="shared" si="6"/>
        <v>0</v>
      </c>
      <c r="CA90" s="4">
        <f t="shared" ref="CA90:CO90" si="7">CA82+CA84+CA88+CA86</f>
        <v>0</v>
      </c>
      <c r="CB90" s="4">
        <f t="shared" si="7"/>
        <v>0</v>
      </c>
      <c r="CC90" s="4">
        <f t="shared" si="7"/>
        <v>0</v>
      </c>
      <c r="CD90" s="4">
        <f t="shared" si="7"/>
        <v>0</v>
      </c>
      <c r="CE90" s="4">
        <f t="shared" si="7"/>
        <v>0</v>
      </c>
      <c r="CF90" s="4">
        <f t="shared" si="7"/>
        <v>0</v>
      </c>
      <c r="CG90" s="4">
        <f t="shared" si="7"/>
        <v>0</v>
      </c>
      <c r="CH90" s="4">
        <f t="shared" si="7"/>
        <v>0</v>
      </c>
      <c r="CI90" s="4">
        <f t="shared" si="7"/>
        <v>0</v>
      </c>
      <c r="CJ90" s="4">
        <f t="shared" si="7"/>
        <v>0</v>
      </c>
      <c r="CK90" s="4">
        <f t="shared" si="7"/>
        <v>0</v>
      </c>
      <c r="CL90" s="4">
        <f t="shared" si="7"/>
        <v>0</v>
      </c>
      <c r="CM90" s="4">
        <f t="shared" si="7"/>
        <v>0</v>
      </c>
      <c r="CN90" s="4">
        <f t="shared" si="7"/>
        <v>0</v>
      </c>
      <c r="CO90" s="4">
        <f t="shared" si="7"/>
        <v>0</v>
      </c>
    </row>
    <row r="91" spans="1:93" x14ac:dyDescent="0.2">
      <c r="A91" s="4"/>
      <c r="B91" s="4"/>
      <c r="C91" s="32"/>
      <c r="D91" s="4"/>
      <c r="E91" s="4"/>
      <c r="F91" s="4"/>
      <c r="G91" s="4"/>
      <c r="H91" s="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</row>
    <row r="92" spans="1:93" x14ac:dyDescent="0.2">
      <c r="A92" s="4"/>
      <c r="B92" s="4"/>
      <c r="C92" s="32"/>
      <c r="D92" s="4" t="s">
        <v>77</v>
      </c>
      <c r="E92" s="4"/>
      <c r="F92" s="4"/>
      <c r="G92" s="4"/>
      <c r="H92" s="5" t="s">
        <v>5</v>
      </c>
      <c r="I92" s="4"/>
      <c r="J92" s="4"/>
      <c r="K92" s="4"/>
      <c r="L92" s="4"/>
      <c r="M92" s="4">
        <f>XNPV(Assumptions!$I$119,M90:CO90,$M$7:$CO$7)</f>
        <v>124247.41864528874</v>
      </c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</row>
    <row r="94" spans="1:93" x14ac:dyDescent="0.2">
      <c r="D94" s="4" t="s">
        <v>84</v>
      </c>
      <c r="H94" s="5" t="s">
        <v>5</v>
      </c>
      <c r="M94" s="41">
        <f>M76-M92</f>
        <v>2957.1559888532502</v>
      </c>
    </row>
    <row r="97" spans="5:16" x14ac:dyDescent="0.2">
      <c r="E97" s="2">
        <v>1</v>
      </c>
      <c r="F97" s="2">
        <v>2</v>
      </c>
      <c r="G97" s="2">
        <v>3</v>
      </c>
      <c r="H97" s="13">
        <v>4</v>
      </c>
      <c r="M97" s="2" t="s">
        <v>67</v>
      </c>
      <c r="N97" s="2" t="s">
        <v>77</v>
      </c>
      <c r="O97" s="2" t="s">
        <v>87</v>
      </c>
      <c r="P97" s="2" t="s">
        <v>85</v>
      </c>
    </row>
    <row r="98" spans="5:16" x14ac:dyDescent="0.2">
      <c r="E98" s="2">
        <v>0</v>
      </c>
      <c r="F98" s="2">
        <v>0</v>
      </c>
      <c r="G98" s="2">
        <v>0</v>
      </c>
      <c r="H98" s="13">
        <v>1</v>
      </c>
      <c r="M98" s="41">
        <f>M$27*E98+M$43*F98+M$60*G98+CHOOSE(H98+1,0,M$74,M$90)</f>
        <v>-470000</v>
      </c>
      <c r="N98" s="41">
        <f>M$29*E98+M$45*F98+M$62*G98+CHOOSE(H98+1,0,M$76,M$92)</f>
        <v>127204.57463414199</v>
      </c>
      <c r="O98" s="2" t="b">
        <f>M98&gt;=-Assumptions!$I$21-10^-6</f>
        <v>1</v>
      </c>
      <c r="P98" s="41">
        <f>N98*O98</f>
        <v>127204.57463414199</v>
      </c>
    </row>
    <row r="99" spans="5:16" x14ac:dyDescent="0.2">
      <c r="E99" s="2">
        <f>IF(F99&lt;F98,1-E98,E98)</f>
        <v>0</v>
      </c>
      <c r="F99" s="2">
        <f>IF(G99&lt;G98,1-F98,F98)</f>
        <v>0</v>
      </c>
      <c r="G99" s="2">
        <f>IF(H99&lt;H98,1-G98,G98)</f>
        <v>0</v>
      </c>
      <c r="H99" s="13">
        <f>MOD(H98+1,3)</f>
        <v>2</v>
      </c>
      <c r="M99" s="41">
        <f>M$27*E99+M$43*F99+M$60*G99+CHOOSE(H99+1,0,M$74,M$90)</f>
        <v>-470000</v>
      </c>
      <c r="N99" s="41">
        <f>M$29*E99+M$45*F99+M$62*G99+CHOOSE(H99+1,0,M$76,M$92)</f>
        <v>124247.41864528874</v>
      </c>
      <c r="O99" s="2" t="b">
        <f>M99&gt;=-Assumptions!$I$21-10^-6</f>
        <v>1</v>
      </c>
      <c r="P99" s="41">
        <f t="shared" ref="P99:P120" si="8">N99*O99</f>
        <v>124247.41864528874</v>
      </c>
    </row>
    <row r="100" spans="5:16" x14ac:dyDescent="0.2">
      <c r="E100" s="2">
        <f t="shared" ref="E100:F120" si="9">IF(F100&lt;F99,1-E99,E99)</f>
        <v>0</v>
      </c>
      <c r="F100" s="2">
        <f t="shared" si="9"/>
        <v>0</v>
      </c>
      <c r="G100" s="2">
        <f t="shared" ref="G100:G120" si="10">IF(H100&lt;H99,1-G99,G99)</f>
        <v>1</v>
      </c>
      <c r="H100" s="13">
        <f t="shared" ref="H100:H120" si="11">MOD(H99+1,3)</f>
        <v>0</v>
      </c>
      <c r="M100" s="41">
        <f>M$27*E100+M$43*F100+M$60*G100+CHOOSE(H100+1,0,M$74,M$90)</f>
        <v>-500000</v>
      </c>
      <c r="N100" s="41">
        <f>M$29*E100+M$45*F100+M$62*G100+CHOOSE(H100+1,0,M$76,M$92)</f>
        <v>104499.38198717314</v>
      </c>
      <c r="O100" s="2" t="b">
        <f>M100&gt;=-Assumptions!$I$21-10^-6</f>
        <v>1</v>
      </c>
      <c r="P100" s="41">
        <f t="shared" si="8"/>
        <v>104499.38198717314</v>
      </c>
    </row>
    <row r="101" spans="5:16" x14ac:dyDescent="0.2">
      <c r="E101" s="2">
        <f t="shared" si="9"/>
        <v>0</v>
      </c>
      <c r="F101" s="2">
        <f t="shared" si="9"/>
        <v>0</v>
      </c>
      <c r="G101" s="2">
        <f t="shared" si="10"/>
        <v>1</v>
      </c>
      <c r="H101" s="13">
        <f t="shared" si="11"/>
        <v>1</v>
      </c>
      <c r="M101" s="41">
        <f>M$27*E101+M$43*F101+M$60*G101+CHOOSE(H101+1,0,M$74,M$90)</f>
        <v>-970000</v>
      </c>
      <c r="N101" s="41">
        <f>M$29*E101+M$45*F101+M$62*G101+CHOOSE(H101+1,0,M$76,M$92)</f>
        <v>231703.95662131513</v>
      </c>
      <c r="O101" s="2" t="b">
        <f>M101&gt;=-Assumptions!$I$21-10^-6</f>
        <v>1</v>
      </c>
      <c r="P101" s="41">
        <f t="shared" si="8"/>
        <v>231703.95662131513</v>
      </c>
    </row>
    <row r="102" spans="5:16" x14ac:dyDescent="0.2">
      <c r="E102" s="2">
        <f t="shared" si="9"/>
        <v>0</v>
      </c>
      <c r="F102" s="2">
        <f t="shared" si="9"/>
        <v>0</v>
      </c>
      <c r="G102" s="2">
        <f t="shared" si="10"/>
        <v>1</v>
      </c>
      <c r="H102" s="13">
        <f t="shared" si="11"/>
        <v>2</v>
      </c>
      <c r="M102" s="41">
        <f>M$27*E102+M$43*F102+M$60*G102+CHOOSE(H102+1,0,M$74,M$90)</f>
        <v>-970000</v>
      </c>
      <c r="N102" s="41">
        <f>M$29*E102+M$45*F102+M$62*G102+CHOOSE(H102+1,0,M$76,M$92)</f>
        <v>228746.80063246188</v>
      </c>
      <c r="O102" s="2" t="b">
        <f>M102&gt;=-Assumptions!$I$21-10^-6</f>
        <v>1</v>
      </c>
      <c r="P102" s="41">
        <f t="shared" si="8"/>
        <v>228746.80063246188</v>
      </c>
    </row>
    <row r="103" spans="5:16" x14ac:dyDescent="0.2">
      <c r="E103" s="2">
        <f t="shared" si="9"/>
        <v>0</v>
      </c>
      <c r="F103" s="2">
        <f t="shared" si="9"/>
        <v>1</v>
      </c>
      <c r="G103" s="2">
        <f t="shared" si="10"/>
        <v>0</v>
      </c>
      <c r="H103" s="13">
        <f t="shared" si="11"/>
        <v>0</v>
      </c>
      <c r="M103" s="41">
        <f>M$27*E103+M$43*F103+M$60*G103+CHOOSE(H103+1,0,M$74,M$90)</f>
        <v>-550000</v>
      </c>
      <c r="N103" s="41">
        <f>M$29*E103+M$45*F103+M$62*G103+CHOOSE(H103+1,0,M$76,M$92)</f>
        <v>88899.26930784859</v>
      </c>
      <c r="O103" s="2" t="b">
        <f>M103&gt;=-Assumptions!$I$21-10^-6</f>
        <v>1</v>
      </c>
      <c r="P103" s="41">
        <f t="shared" si="8"/>
        <v>88899.26930784859</v>
      </c>
    </row>
    <row r="104" spans="5:16" x14ac:dyDescent="0.2">
      <c r="E104" s="2">
        <f t="shared" si="9"/>
        <v>0</v>
      </c>
      <c r="F104" s="2">
        <f t="shared" si="9"/>
        <v>1</v>
      </c>
      <c r="G104" s="2">
        <f t="shared" si="10"/>
        <v>0</v>
      </c>
      <c r="H104" s="13">
        <f t="shared" si="11"/>
        <v>1</v>
      </c>
      <c r="M104" s="41">
        <f>M$27*E104+M$43*F104+M$60*G104+CHOOSE(H104+1,0,M$74,M$90)</f>
        <v>-1020000</v>
      </c>
      <c r="N104" s="41">
        <f>M$29*E104+M$45*F104+M$62*G104+CHOOSE(H104+1,0,M$76,M$92)</f>
        <v>216103.84394199058</v>
      </c>
      <c r="O104" s="2" t="b">
        <f>M104&gt;=-Assumptions!$I$21-10^-6</f>
        <v>1</v>
      </c>
      <c r="P104" s="41">
        <f t="shared" si="8"/>
        <v>216103.84394199058</v>
      </c>
    </row>
    <row r="105" spans="5:16" x14ac:dyDescent="0.2">
      <c r="E105" s="2">
        <f t="shared" si="9"/>
        <v>0</v>
      </c>
      <c r="F105" s="2">
        <f t="shared" si="9"/>
        <v>1</v>
      </c>
      <c r="G105" s="2">
        <f t="shared" si="10"/>
        <v>0</v>
      </c>
      <c r="H105" s="13">
        <f t="shared" si="11"/>
        <v>2</v>
      </c>
      <c r="M105" s="41">
        <f>M$27*E105+M$43*F105+M$60*G105+CHOOSE(H105+1,0,M$74,M$90)</f>
        <v>-1020000</v>
      </c>
      <c r="N105" s="41">
        <f>M$29*E105+M$45*F105+M$62*G105+CHOOSE(H105+1,0,M$76,M$92)</f>
        <v>213146.68795313733</v>
      </c>
      <c r="O105" s="2" t="b">
        <f>M105&gt;=-Assumptions!$I$21-10^-6</f>
        <v>1</v>
      </c>
      <c r="P105" s="41">
        <f t="shared" si="8"/>
        <v>213146.68795313733</v>
      </c>
    </row>
    <row r="106" spans="5:16" x14ac:dyDescent="0.2">
      <c r="E106" s="2">
        <f t="shared" si="9"/>
        <v>0</v>
      </c>
      <c r="F106" s="2">
        <f t="shared" si="9"/>
        <v>1</v>
      </c>
      <c r="G106" s="2">
        <f t="shared" si="10"/>
        <v>1</v>
      </c>
      <c r="H106" s="13">
        <f t="shared" si="11"/>
        <v>0</v>
      </c>
      <c r="M106" s="41">
        <f>M$27*E106+M$43*F106+M$60*G106+CHOOSE(H106+1,0,M$74,M$90)</f>
        <v>-1050000</v>
      </c>
      <c r="N106" s="41">
        <f>M$29*E106+M$45*F106+M$62*G106+CHOOSE(H106+1,0,M$76,M$92)</f>
        <v>193398.65129502173</v>
      </c>
      <c r="O106" s="2" t="b">
        <f>M106&gt;=-Assumptions!$I$21-10^-6</f>
        <v>1</v>
      </c>
      <c r="P106" s="41">
        <f t="shared" si="8"/>
        <v>193398.65129502173</v>
      </c>
    </row>
    <row r="107" spans="5:16" x14ac:dyDescent="0.2">
      <c r="E107" s="2">
        <f t="shared" si="9"/>
        <v>0</v>
      </c>
      <c r="F107" s="2">
        <f t="shared" si="9"/>
        <v>1</v>
      </c>
      <c r="G107" s="2">
        <f t="shared" si="10"/>
        <v>1</v>
      </c>
      <c r="H107" s="13">
        <f t="shared" si="11"/>
        <v>1</v>
      </c>
      <c r="M107" s="41">
        <f>M$27*E107+M$43*F107+M$60*G107+CHOOSE(H107+1,0,M$74,M$90)</f>
        <v>-1520000</v>
      </c>
      <c r="N107" s="41">
        <f>M$29*E107+M$45*F107+M$62*G107+CHOOSE(H107+1,0,M$76,M$92)</f>
        <v>320603.22592916375</v>
      </c>
      <c r="O107" s="2" t="b">
        <f>M107&gt;=-Assumptions!$I$21-10^-6</f>
        <v>1</v>
      </c>
      <c r="P107" s="41">
        <f t="shared" si="8"/>
        <v>320603.22592916375</v>
      </c>
    </row>
    <row r="108" spans="5:16" x14ac:dyDescent="0.2">
      <c r="E108" s="2">
        <f t="shared" si="9"/>
        <v>0</v>
      </c>
      <c r="F108" s="2">
        <f t="shared" si="9"/>
        <v>1</v>
      </c>
      <c r="G108" s="2">
        <f t="shared" si="10"/>
        <v>1</v>
      </c>
      <c r="H108" s="13">
        <f t="shared" si="11"/>
        <v>2</v>
      </c>
      <c r="M108" s="41">
        <f>M$27*E108+M$43*F108+M$60*G108+CHOOSE(H108+1,0,M$74,M$90)</f>
        <v>-1520000</v>
      </c>
      <c r="N108" s="41">
        <f>M$29*E108+M$45*F108+M$62*G108+CHOOSE(H108+1,0,M$76,M$92)</f>
        <v>317646.06994031044</v>
      </c>
      <c r="O108" s="2" t="b">
        <f>M108&gt;=-Assumptions!$I$21-10^-6</f>
        <v>1</v>
      </c>
      <c r="P108" s="41">
        <f t="shared" si="8"/>
        <v>317646.06994031044</v>
      </c>
    </row>
    <row r="109" spans="5:16" x14ac:dyDescent="0.2">
      <c r="E109" s="2">
        <f t="shared" si="9"/>
        <v>1</v>
      </c>
      <c r="F109" s="2">
        <f t="shared" si="9"/>
        <v>0</v>
      </c>
      <c r="G109" s="2">
        <f t="shared" si="10"/>
        <v>0</v>
      </c>
      <c r="H109" s="13">
        <f t="shared" si="11"/>
        <v>0</v>
      </c>
      <c r="M109" s="41">
        <f>M$27*E109+M$43*F109+M$60*G109+CHOOSE(H109+1,0,M$74,M$90)</f>
        <v>-450000</v>
      </c>
      <c r="N109" s="41">
        <f>M$29*E109+M$45*F109+M$62*G109+CHOOSE(H109+1,0,M$76,M$92)</f>
        <v>75452.074491278152</v>
      </c>
      <c r="O109" s="2" t="b">
        <f>M109&gt;=-Assumptions!$I$21-10^-6</f>
        <v>1</v>
      </c>
      <c r="P109" s="41">
        <f t="shared" si="8"/>
        <v>75452.074491278152</v>
      </c>
    </row>
    <row r="110" spans="5:16" x14ac:dyDescent="0.2">
      <c r="E110" s="2">
        <f t="shared" si="9"/>
        <v>1</v>
      </c>
      <c r="F110" s="2">
        <f t="shared" si="9"/>
        <v>0</v>
      </c>
      <c r="G110" s="2">
        <f t="shared" si="10"/>
        <v>0</v>
      </c>
      <c r="H110" s="13">
        <f t="shared" si="11"/>
        <v>1</v>
      </c>
      <c r="M110" s="41">
        <f>M$27*E110+M$43*F110+M$60*G110+CHOOSE(H110+1,0,M$74,M$90)</f>
        <v>-920000</v>
      </c>
      <c r="N110" s="41">
        <f>M$29*E110+M$45*F110+M$62*G110+CHOOSE(H110+1,0,M$76,M$92)</f>
        <v>202656.64912542014</v>
      </c>
      <c r="O110" s="2" t="b">
        <f>M110&gt;=-Assumptions!$I$21-10^-6</f>
        <v>1</v>
      </c>
      <c r="P110" s="41">
        <f t="shared" si="8"/>
        <v>202656.64912542014</v>
      </c>
    </row>
    <row r="111" spans="5:16" x14ac:dyDescent="0.2">
      <c r="E111" s="2">
        <f t="shared" si="9"/>
        <v>1</v>
      </c>
      <c r="F111" s="2">
        <f t="shared" si="9"/>
        <v>0</v>
      </c>
      <c r="G111" s="2">
        <f t="shared" si="10"/>
        <v>0</v>
      </c>
      <c r="H111" s="13">
        <f t="shared" si="11"/>
        <v>2</v>
      </c>
      <c r="M111" s="41">
        <f>M$27*E111+M$43*F111+M$60*G111+CHOOSE(H111+1,0,M$74,M$90)</f>
        <v>-920000</v>
      </c>
      <c r="N111" s="41">
        <f>M$29*E111+M$45*F111+M$62*G111+CHOOSE(H111+1,0,M$76,M$92)</f>
        <v>199699.49313656689</v>
      </c>
      <c r="O111" s="2" t="b">
        <f>M111&gt;=-Assumptions!$I$21-10^-6</f>
        <v>1</v>
      </c>
      <c r="P111" s="41">
        <f t="shared" si="8"/>
        <v>199699.49313656689</v>
      </c>
    </row>
    <row r="112" spans="5:16" x14ac:dyDescent="0.2">
      <c r="E112" s="2">
        <f t="shared" si="9"/>
        <v>1</v>
      </c>
      <c r="F112" s="2">
        <f t="shared" si="9"/>
        <v>0</v>
      </c>
      <c r="G112" s="2">
        <f t="shared" si="10"/>
        <v>1</v>
      </c>
      <c r="H112" s="13">
        <f t="shared" si="11"/>
        <v>0</v>
      </c>
      <c r="M112" s="41">
        <f>M$27*E112+M$43*F112+M$60*G112+CHOOSE(H112+1,0,M$74,M$90)</f>
        <v>-950000</v>
      </c>
      <c r="N112" s="41">
        <f>M$29*E112+M$45*F112+M$62*G112+CHOOSE(H112+1,0,M$76,M$92)</f>
        <v>179951.45647845129</v>
      </c>
      <c r="O112" s="2" t="b">
        <f>M112&gt;=-Assumptions!$I$21-10^-6</f>
        <v>1</v>
      </c>
      <c r="P112" s="41">
        <f t="shared" si="8"/>
        <v>179951.45647845129</v>
      </c>
    </row>
    <row r="113" spans="5:16" x14ac:dyDescent="0.2">
      <c r="E113" s="2">
        <f t="shared" si="9"/>
        <v>1</v>
      </c>
      <c r="F113" s="2">
        <f t="shared" si="9"/>
        <v>0</v>
      </c>
      <c r="G113" s="2">
        <f t="shared" si="10"/>
        <v>1</v>
      </c>
      <c r="H113" s="13">
        <f t="shared" si="11"/>
        <v>1</v>
      </c>
      <c r="M113" s="41">
        <f>M$27*E113+M$43*F113+M$60*G113+CHOOSE(H113+1,0,M$74,M$90)</f>
        <v>-1420000</v>
      </c>
      <c r="N113" s="41">
        <f>M$29*E113+M$45*F113+M$62*G113+CHOOSE(H113+1,0,M$76,M$92)</f>
        <v>307156.03111259325</v>
      </c>
      <c r="O113" s="2" t="b">
        <f>M113&gt;=-Assumptions!$I$21-10^-6</f>
        <v>1</v>
      </c>
      <c r="P113" s="41">
        <f t="shared" si="8"/>
        <v>307156.03111259325</v>
      </c>
    </row>
    <row r="114" spans="5:16" x14ac:dyDescent="0.2">
      <c r="E114" s="2">
        <f t="shared" si="9"/>
        <v>1</v>
      </c>
      <c r="F114" s="2">
        <f t="shared" si="9"/>
        <v>0</v>
      </c>
      <c r="G114" s="2">
        <f t="shared" si="10"/>
        <v>1</v>
      </c>
      <c r="H114" s="13">
        <f t="shared" si="11"/>
        <v>2</v>
      </c>
      <c r="M114" s="41">
        <f>M$27*E114+M$43*F114+M$60*G114+CHOOSE(H114+1,0,M$74,M$90)</f>
        <v>-1420000</v>
      </c>
      <c r="N114" s="41">
        <f>M$29*E114+M$45*F114+M$62*G114+CHOOSE(H114+1,0,M$76,M$92)</f>
        <v>304198.87512374006</v>
      </c>
      <c r="O114" s="2" t="b">
        <f>M114&gt;=-Assumptions!$I$21-10^-6</f>
        <v>1</v>
      </c>
      <c r="P114" s="41">
        <f t="shared" si="8"/>
        <v>304198.87512374006</v>
      </c>
    </row>
    <row r="115" spans="5:16" x14ac:dyDescent="0.2">
      <c r="E115" s="2">
        <f t="shared" si="9"/>
        <v>1</v>
      </c>
      <c r="F115" s="2">
        <f t="shared" si="9"/>
        <v>1</v>
      </c>
      <c r="G115" s="2">
        <f t="shared" si="10"/>
        <v>0</v>
      </c>
      <c r="H115" s="13">
        <f t="shared" si="11"/>
        <v>0</v>
      </c>
      <c r="M115" s="41">
        <f>M$27*E115+M$43*F115+M$60*G115+CHOOSE(H115+1,0,M$74,M$90)</f>
        <v>-1000000</v>
      </c>
      <c r="N115" s="41">
        <f>M$29*E115+M$45*F115+M$62*G115+CHOOSE(H115+1,0,M$76,M$92)</f>
        <v>164351.34379912674</v>
      </c>
      <c r="O115" s="2" t="b">
        <f>M115&gt;=-Assumptions!$I$21-10^-6</f>
        <v>1</v>
      </c>
      <c r="P115" s="41">
        <f t="shared" si="8"/>
        <v>164351.34379912674</v>
      </c>
    </row>
    <row r="116" spans="5:16" x14ac:dyDescent="0.2">
      <c r="E116" s="2">
        <f t="shared" si="9"/>
        <v>1</v>
      </c>
      <c r="F116" s="2">
        <f t="shared" si="9"/>
        <v>1</v>
      </c>
      <c r="G116" s="2">
        <f t="shared" si="10"/>
        <v>0</v>
      </c>
      <c r="H116" s="13">
        <f t="shared" si="11"/>
        <v>1</v>
      </c>
      <c r="M116" s="41">
        <f>M$27*E116+M$43*F116+M$60*G116+CHOOSE(H116+1,0,M$74,M$90)</f>
        <v>-1470000</v>
      </c>
      <c r="N116" s="41">
        <f>M$29*E116+M$45*F116+M$62*G116+CHOOSE(H116+1,0,M$76,M$92)</f>
        <v>291555.91843326873</v>
      </c>
      <c r="O116" s="2" t="b">
        <f>M116&gt;=-Assumptions!$I$21-10^-6</f>
        <v>1</v>
      </c>
      <c r="P116" s="41">
        <f t="shared" si="8"/>
        <v>291555.91843326873</v>
      </c>
    </row>
    <row r="117" spans="5:16" x14ac:dyDescent="0.2">
      <c r="E117" s="2">
        <f t="shared" si="9"/>
        <v>1</v>
      </c>
      <c r="F117" s="2">
        <f t="shared" si="9"/>
        <v>1</v>
      </c>
      <c r="G117" s="2">
        <f t="shared" si="10"/>
        <v>0</v>
      </c>
      <c r="H117" s="13">
        <f t="shared" si="11"/>
        <v>2</v>
      </c>
      <c r="M117" s="41">
        <f>M$27*E117+M$43*F117+M$60*G117+CHOOSE(H117+1,0,M$74,M$90)</f>
        <v>-1470000</v>
      </c>
      <c r="N117" s="41">
        <f>M$29*E117+M$45*F117+M$62*G117+CHOOSE(H117+1,0,M$76,M$92)</f>
        <v>288598.76244441548</v>
      </c>
      <c r="O117" s="2" t="b">
        <f>M117&gt;=-Assumptions!$I$21-10^-6</f>
        <v>1</v>
      </c>
      <c r="P117" s="41">
        <f t="shared" si="8"/>
        <v>288598.76244441548</v>
      </c>
    </row>
    <row r="118" spans="5:16" x14ac:dyDescent="0.2">
      <c r="E118" s="2">
        <f t="shared" si="9"/>
        <v>1</v>
      </c>
      <c r="F118" s="2">
        <f t="shared" si="9"/>
        <v>1</v>
      </c>
      <c r="G118" s="2">
        <f t="shared" si="10"/>
        <v>1</v>
      </c>
      <c r="H118" s="13">
        <f t="shared" si="11"/>
        <v>0</v>
      </c>
      <c r="M118" s="41">
        <f>M$27*E118+M$43*F118+M$60*G118+CHOOSE(H118+1,0,M$74,M$90)</f>
        <v>-1500000</v>
      </c>
      <c r="N118" s="41">
        <f>M$29*E118+M$45*F118+M$62*G118+CHOOSE(H118+1,0,M$76,M$92)</f>
        <v>268850.72578629991</v>
      </c>
      <c r="O118" s="2" t="b">
        <f>M118&gt;=-Assumptions!$I$21-10^-6</f>
        <v>1</v>
      </c>
      <c r="P118" s="41">
        <f t="shared" si="8"/>
        <v>268850.72578629991</v>
      </c>
    </row>
    <row r="119" spans="5:16" x14ac:dyDescent="0.2">
      <c r="E119" s="2">
        <f t="shared" si="9"/>
        <v>1</v>
      </c>
      <c r="F119" s="2">
        <f t="shared" si="9"/>
        <v>1</v>
      </c>
      <c r="G119" s="2">
        <f t="shared" si="10"/>
        <v>1</v>
      </c>
      <c r="H119" s="13">
        <f t="shared" si="11"/>
        <v>1</v>
      </c>
      <c r="M119" s="41">
        <f>M$27*E119+M$43*F119+M$60*G119+CHOOSE(H119+1,0,M$74,M$90)</f>
        <v>-1970000</v>
      </c>
      <c r="N119" s="41">
        <f>M$29*E119+M$45*F119+M$62*G119+CHOOSE(H119+1,0,M$76,M$92)</f>
        <v>396055.3004204419</v>
      </c>
      <c r="O119" s="2" t="b">
        <f>M119&gt;=-Assumptions!$I$21-10^-6</f>
        <v>0</v>
      </c>
      <c r="P119" s="41">
        <f t="shared" si="8"/>
        <v>0</v>
      </c>
    </row>
    <row r="120" spans="5:16" x14ac:dyDescent="0.2">
      <c r="E120" s="2">
        <f t="shared" si="9"/>
        <v>1</v>
      </c>
      <c r="F120" s="2">
        <f t="shared" si="9"/>
        <v>1</v>
      </c>
      <c r="G120" s="2">
        <f t="shared" si="10"/>
        <v>1</v>
      </c>
      <c r="H120" s="13">
        <f t="shared" si="11"/>
        <v>2</v>
      </c>
      <c r="M120" s="41">
        <f>M$27*E120+M$43*F120+M$60*G120+CHOOSE(H120+1,0,M$74,M$90)</f>
        <v>-1970000</v>
      </c>
      <c r="N120" s="41">
        <f>M$29*E120+M$45*F120+M$62*G120+CHOOSE(H120+1,0,M$76,M$92)</f>
        <v>393098.14443158865</v>
      </c>
      <c r="O120" s="2" t="b">
        <f>M120&gt;=-Assumptions!$I$21-10^-6</f>
        <v>0</v>
      </c>
      <c r="P120" s="41">
        <f t="shared" si="8"/>
        <v>0</v>
      </c>
    </row>
  </sheetData>
  <autoFilter ref="M97:P120"/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Formats</vt:lpstr>
      <vt:lpstr>Assumptions</vt:lpstr>
      <vt:lpstr>Calculations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Diarmuid Early</cp:lastModifiedBy>
  <dcterms:created xsi:type="dcterms:W3CDTF">2015-10-14T05:12:28Z</dcterms:created>
  <dcterms:modified xsi:type="dcterms:W3CDTF">2017-09-23T14:33:36Z</dcterms:modified>
</cp:coreProperties>
</file>